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609" activeTab="0"/>
  </bookViews>
  <sheets>
    <sheet name="спец.доходи" sheetId="1" r:id="rId1"/>
    <sheet name="заг.доходи" sheetId="2" r:id="rId2"/>
    <sheet name=" загальний фонд" sheetId="3" r:id="rId3"/>
    <sheet name="Лист1" sheetId="4" state="hidden" r:id="rId4"/>
    <sheet name="спеціальний фонд" sheetId="5" r:id="rId5"/>
  </sheets>
  <definedNames>
    <definedName name="_xlnm.Print_Titles" localSheetId="1">'заг.доходи'!$A:$C</definedName>
    <definedName name="_xlnm.Print_Titles" localSheetId="0">'спец.доходи'!$A:$B</definedName>
    <definedName name="_xlnm.Print_Area" localSheetId="2">' загальний фонд'!$A$1:$H$34</definedName>
    <definedName name="_xlnm.Print_Area" localSheetId="4">'спеціальний фонд'!$A$3:$I$26</definedName>
  </definedNames>
  <calcPr fullCalcOnLoad="1"/>
</workbook>
</file>

<file path=xl/sharedStrings.xml><?xml version="1.0" encoding="utf-8"?>
<sst xmlns="http://schemas.openxmlformats.org/spreadsheetml/2006/main" count="146" uniqueCount="117">
  <si>
    <t>Назва</t>
  </si>
  <si>
    <t>Державне управління</t>
  </si>
  <si>
    <t>Соціальний захист та соціальне забезпечення</t>
  </si>
  <si>
    <t>Утримання та навчально-тренувальна робота ДЮСШ (які підпорядковані громадським організаціям)</t>
  </si>
  <si>
    <t>Утримання апарату управління ФСТ "Колос"</t>
  </si>
  <si>
    <t>Відхилення</t>
  </si>
  <si>
    <t>абсолютне</t>
  </si>
  <si>
    <t>відносне</t>
  </si>
  <si>
    <t>профінансованого до плану на рік</t>
  </si>
  <si>
    <t>виконання до плану на рік</t>
  </si>
  <si>
    <t>Житлово-комунальне господарство</t>
  </si>
  <si>
    <t>Сільське і лісове господарство, рибне господарство та мисливство</t>
  </si>
  <si>
    <t>Інші додаткові дотації</t>
  </si>
  <si>
    <t>ВСЬОГО ВИДАТКІВ</t>
  </si>
  <si>
    <t>тис. грн.</t>
  </si>
  <si>
    <t>(згідно даних річного звіту)</t>
  </si>
  <si>
    <t xml:space="preserve">Аналіз виконання  доходів загального фонду районного бюджету </t>
  </si>
  <si>
    <t>ККД</t>
  </si>
  <si>
    <t>Доходи</t>
  </si>
  <si>
    <t xml:space="preserve"> Відхилення /+,-/ до плану на рік</t>
  </si>
  <si>
    <t>Відсоток виконання до плану на рік</t>
  </si>
  <si>
    <t>*</t>
  </si>
  <si>
    <t>Інші надходження 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</si>
  <si>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</si>
  <si>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Разом власні доходи</t>
  </si>
  <si>
    <t>Всього доходів</t>
  </si>
  <si>
    <t>На 29.12.2012</t>
  </si>
  <si>
    <t>Профінансовано за 2014 рік</t>
  </si>
  <si>
    <t>Субвенції , всього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</si>
  <si>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</si>
  <si>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Субвенція з державного бюджету місцевим бюджетам на проведення виборів депутатів місцевих рад та ільських, селищних, міських голів</t>
  </si>
  <si>
    <t>Всього без урахування трансфертів</t>
  </si>
  <si>
    <t>Офіційні трансферти</t>
  </si>
  <si>
    <t>Проведення місцевих виборів</t>
  </si>
  <si>
    <t>КПКВК</t>
  </si>
  <si>
    <t>за 2019 рік</t>
  </si>
  <si>
    <t xml:space="preserve">Спеціаліст-головний бухгалтер </t>
  </si>
  <si>
    <t>Тетяна ЧУБИК</t>
  </si>
  <si>
    <t>Затверджено на 2019 рік з урахуванням змін</t>
  </si>
  <si>
    <t>Виконано за 2019 рік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</si>
  <si>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</si>
  <si>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загальнодержавного значення</t>
  </si>
  <si>
    <t>Акцизний податок з реалізації субєктами господарювання роздрібної торгівлі підакцизних товарів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</si>
  <si>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</si>
  <si>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</si>
  <si>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</si>
  <si>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</si>
  <si>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</si>
  <si>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</si>
  <si>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</si>
  <si>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</si>
  <si>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</si>
  <si>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Плата за надання адміністративних послуг</t>
  </si>
  <si>
    <t xml:space="preserve">Адміністративні штрафи та інші санкції </t>
  </si>
  <si>
    <t>Субвенція з місцевого бюджету  на здійснення заходів щодо соціально-економічного розвитку окремих територій за рахунок субвенції з державного бюджету</t>
  </si>
  <si>
    <t>Надходження від  викидів забруднюючих речовин в атмосферне повітря стаціонарними джерелами забруднення</t>
  </si>
  <si>
    <t>Надходження від  скидів забруднюючих речовин безпосередньо у водні обєкти</t>
  </si>
  <si>
    <t>Надходження від  розміщення відходів у спеціально відведених для цього місцях чи на обєктах,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</si>
  <si>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</si>
  <si>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</si>
  <si>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</si>
  <si>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Затверджено на 2019 рік з врахуванням змін (кошторисні призначення)</t>
  </si>
  <si>
    <t>Виконано за 2019 рік (касові видатки)</t>
  </si>
  <si>
    <t xml:space="preserve">Державне управління </t>
  </si>
  <si>
    <t>Організаційне, інформаційне та матеріально-технічне забезпечення</t>
  </si>
  <si>
    <t xml:space="preserve">діяльності обласної,районної  ради,районної у місті ради (у разі її </t>
  </si>
  <si>
    <t>Інші заходи у сфері соціального захисту і соціального забезпечення</t>
  </si>
  <si>
    <t xml:space="preserve"> Культура і мистецтво</t>
  </si>
  <si>
    <t>О114000</t>
  </si>
  <si>
    <t>Інші  заходи в галузі культури і мистецтва</t>
  </si>
  <si>
    <t>О114082</t>
  </si>
  <si>
    <t>О113242</t>
  </si>
  <si>
    <t>О113000</t>
  </si>
  <si>
    <t>О11О150</t>
  </si>
  <si>
    <t>О11O100</t>
  </si>
  <si>
    <t>Фізична культура і мистецтво</t>
  </si>
  <si>
    <t xml:space="preserve">Проведення навчально-тренувальних зборів і змагань з олімпійських </t>
  </si>
  <si>
    <t>видів спорту</t>
  </si>
  <si>
    <t>Забезпечення діяльності водопровідно-каналізаційного господарства</t>
  </si>
  <si>
    <t>О116000</t>
  </si>
  <si>
    <t>О115000</t>
  </si>
  <si>
    <t>О115011</t>
  </si>
  <si>
    <t>О116013</t>
  </si>
  <si>
    <t>О116030</t>
  </si>
  <si>
    <t>Організація благоустрою населених пунктів</t>
  </si>
  <si>
    <t>О117100</t>
  </si>
  <si>
    <t>О117130</t>
  </si>
  <si>
    <t>Здійснення заходів із землеустрою</t>
  </si>
  <si>
    <t>О117150</t>
  </si>
  <si>
    <t>Реалізація програм у галузі лісового господарства і мисливства</t>
  </si>
  <si>
    <t>Будівництво та регіональний розвиток</t>
  </si>
  <si>
    <t>Виконання інвестиційних проектів в рамках здійснення заходів щодо соціально-економічного розвитку окремих територій</t>
  </si>
  <si>
    <t>О117300</t>
  </si>
  <si>
    <t>О117363</t>
  </si>
  <si>
    <t>та інформатика</t>
  </si>
  <si>
    <t xml:space="preserve">Транспорт,дорожнє господарство,зв'язок, телекомунікації </t>
  </si>
  <si>
    <t>О117400</t>
  </si>
  <si>
    <t>Утримання та розвиток автомобільних доріг та дорожньої інфраструктури за рахунок місцевого бюджету</t>
  </si>
  <si>
    <t>О117461</t>
  </si>
  <si>
    <t>О118300</t>
  </si>
  <si>
    <t>Охорона навколишнього природного середовища</t>
  </si>
  <si>
    <t>Аналіз виконання видатків загального фонду  Томашгородського селищного бюджету за 2019 рік</t>
  </si>
  <si>
    <t>О118340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</si>
  <si>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</si>
  <si>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Природоохоронні заходи за рахунок цільових фондів</t>
  </si>
  <si>
    <t xml:space="preserve">Аналіз виконання  доходів загального фондуТомашгородського селищного бюджету </t>
  </si>
  <si>
    <t>Аналіз виконання видатків спеціального фонду  Томашгородського селищного бюджету  за 2019 рік</t>
  </si>
  <si>
    <t>Аналіз виконання  доходів спеціального фонду Томашгородського селищного бюджету за 2019 рік</t>
  </si>
  <si>
    <t xml:space="preserve">  (код бюджету)</t>
  </si>
  <si>
    <t>Затверджено на 2019 рік з врахуванням змін</t>
  </si>
  <si>
    <t>Спеціаліст-головний бухгалтер                                                                                                                                                        Тетяна ЧУБИК</t>
  </si>
  <si>
    <t>Спеціаліст-головний бухгалтер                                                                                   Тетяна ЧУБИК</t>
  </si>
  <si>
    <t>Додаток 4                                                       до рішення Томашгородської селищної ради "Звіт про виконання селищного бюджету за 2019 рік" від 16 березня 2020 року №371</t>
  </si>
  <si>
    <t>Усього видатків</t>
  </si>
  <si>
    <t xml:space="preserve">Додаток 2                                                   до рішення Томашгородської селищної ради "Звіт про виконання селищного бюджету за 2019 рік" від 16.03.2020 №371 </t>
  </si>
  <si>
    <t xml:space="preserve">Додаток 1                                                   до рішення Томашгородської селищної ради "Звіт про виконання селищного бюджету за 2019 рік" від 16.03.2020 №371 </t>
  </si>
  <si>
    <t xml:space="preserve">Додаток 3                                                  до рішення Томашгородської селищної ради "Звіт про виконання селищного бюджету за 2019 рік" від 16.03.2020 №371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</si>
</sst>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0.0"/>
    <numFmt numFmtId="190" formatCode="0.000"/>
    <numFmt numFmtId="191" formatCode="#0.00"/>
    <numFmt numFmtId="192" formatCode="#0.000"/>
    <numFmt numFmtId="193" formatCode="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0" xfId="0" applyNumberFormat="1" applyFont="1" applyAlignment="1">
      <alignment horizontal="center" vertical="center" wrapText="1"/>
    </xf>
    <xf numFmtId="0" fontId="2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5" fillId="0" borderId="0" xfId="50" applyFont="1" applyAlignment="1">
      <alignment/>
      <protection/>
    </xf>
    <xf numFmtId="0" fontId="6" fillId="0" borderId="10" xfId="50" applyFont="1" applyBorder="1">
      <alignment/>
      <protection/>
    </xf>
    <xf numFmtId="0" fontId="6" fillId="0" borderId="11" xfId="50" applyFont="1" applyBorder="1" applyAlignment="1">
      <alignment wrapText="1"/>
      <protection/>
    </xf>
    <xf numFmtId="0" fontId="3" fillId="0" borderId="0" xfId="49" applyFont="1" applyAlignment="1">
      <alignment horizontal="center"/>
      <protection/>
    </xf>
    <xf numFmtId="0" fontId="2" fillId="0" borderId="0" xfId="49" applyFont="1">
      <alignment/>
      <protection/>
    </xf>
    <xf numFmtId="193" fontId="6" fillId="0" borderId="11" xfId="50" applyNumberFormat="1" applyFont="1" applyBorder="1">
      <alignment/>
      <protection/>
    </xf>
    <xf numFmtId="193" fontId="6" fillId="0" borderId="10" xfId="50" applyNumberFormat="1" applyFont="1" applyBorder="1">
      <alignment/>
      <protection/>
    </xf>
    <xf numFmtId="193" fontId="7" fillId="32" borderId="10" xfId="50" applyNumberFormat="1" applyFont="1" applyFill="1" applyBorder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0" xfId="49" applyFont="1">
      <alignment/>
      <protection/>
    </xf>
    <xf numFmtId="0" fontId="7" fillId="0" borderId="10" xfId="50" applyFont="1" applyBorder="1">
      <alignment/>
      <protection/>
    </xf>
    <xf numFmtId="193" fontId="7" fillId="0" borderId="10" xfId="50" applyNumberFormat="1" applyFont="1" applyBorder="1">
      <alignment/>
      <protection/>
    </xf>
    <xf numFmtId="0" fontId="3" fillId="0" borderId="0" xfId="50" applyFont="1">
      <alignment/>
      <protection/>
    </xf>
    <xf numFmtId="0" fontId="7" fillId="0" borderId="10" xfId="50" applyFont="1" applyBorder="1" applyAlignment="1">
      <alignment horizontal="left" vertical="center" wrapText="1"/>
      <protection/>
    </xf>
    <xf numFmtId="18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49" applyFont="1">
      <alignment/>
      <protection/>
    </xf>
    <xf numFmtId="0" fontId="7" fillId="0" borderId="0" xfId="50" applyFont="1" applyAlignment="1">
      <alignment/>
      <protection/>
    </xf>
    <xf numFmtId="0" fontId="7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wrapText="1"/>
      <protection/>
    </xf>
    <xf numFmtId="193" fontId="2" fillId="0" borderId="10" xfId="49" applyNumberFormat="1" applyFont="1" applyBorder="1">
      <alignment/>
      <protection/>
    </xf>
    <xf numFmtId="0" fontId="2" fillId="0" borderId="10" xfId="0" applyFont="1" applyBorder="1" applyAlignment="1">
      <alignment wrapText="1"/>
    </xf>
    <xf numFmtId="0" fontId="3" fillId="0" borderId="10" xfId="49" applyFont="1" applyBorder="1">
      <alignment/>
      <protection/>
    </xf>
    <xf numFmtId="0" fontId="3" fillId="0" borderId="10" xfId="49" applyFont="1" applyBorder="1" applyAlignment="1">
      <alignment wrapText="1"/>
      <protection/>
    </xf>
    <xf numFmtId="193" fontId="3" fillId="0" borderId="10" xfId="49" applyNumberFormat="1" applyFont="1" applyBorder="1">
      <alignment/>
      <protection/>
    </xf>
    <xf numFmtId="193" fontId="3" fillId="32" borderId="10" xfId="49" applyNumberFormat="1" applyFont="1" applyFill="1" applyBorder="1">
      <alignment/>
      <protection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18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189" fontId="2" fillId="0" borderId="16" xfId="0" applyNumberFormat="1" applyFont="1" applyBorder="1" applyAlignment="1">
      <alignment horizontal="center" vertical="center" wrapText="1"/>
    </xf>
    <xf numFmtId="189" fontId="3" fillId="0" borderId="17" xfId="0" applyNumberFormat="1" applyFont="1" applyBorder="1" applyAlignment="1">
      <alignment horizontal="center" vertical="center" wrapText="1"/>
    </xf>
    <xf numFmtId="189" fontId="2" fillId="0" borderId="17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57" fillId="0" borderId="18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wrapText="1"/>
    </xf>
    <xf numFmtId="0" fontId="56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7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89" fontId="3" fillId="0" borderId="15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/>
    </xf>
    <xf numFmtId="0" fontId="56" fillId="0" borderId="10" xfId="0" applyFont="1" applyBorder="1" applyAlignment="1">
      <alignment horizontal="center" vertical="top"/>
    </xf>
    <xf numFmtId="0" fontId="56" fillId="0" borderId="11" xfId="0" applyFont="1" applyBorder="1" applyAlignment="1">
      <alignment horizontal="center"/>
    </xf>
    <xf numFmtId="0" fontId="57" fillId="0" borderId="19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7" fillId="0" borderId="0" xfId="49" applyFont="1" applyAlignment="1">
      <alignment horizontal="center"/>
      <protection/>
    </xf>
    <xf numFmtId="0" fontId="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7" fillId="32" borderId="14" xfId="50" applyFont="1" applyFill="1" applyBorder="1">
      <alignment/>
      <protection/>
    </xf>
    <xf numFmtId="0" fontId="7" fillId="32" borderId="21" xfId="50" applyFont="1" applyFill="1" applyBorder="1">
      <alignment/>
      <protection/>
    </xf>
    <xf numFmtId="0" fontId="7" fillId="0" borderId="15" xfId="50" applyFont="1" applyBorder="1" applyAlignment="1">
      <alignment horizontal="center" vertical="center" wrapText="1"/>
      <protection/>
    </xf>
    <xf numFmtId="0" fontId="7" fillId="0" borderId="11" xfId="50" applyFont="1" applyBorder="1" applyAlignment="1">
      <alignment horizontal="center" vertical="center" wrapText="1"/>
      <protection/>
    </xf>
    <xf numFmtId="0" fontId="6" fillId="0" borderId="15" xfId="50" applyFont="1" applyBorder="1" applyAlignment="1">
      <alignment/>
      <protection/>
    </xf>
    <xf numFmtId="0" fontId="6" fillId="0" borderId="11" xfId="50" applyFont="1" applyBorder="1" applyAlignment="1">
      <alignment/>
      <protection/>
    </xf>
    <xf numFmtId="0" fontId="6" fillId="0" borderId="11" xfId="50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7" fillId="0" borderId="0" xfId="50" applyFont="1" applyAlignment="1">
      <alignment horizontal="center"/>
      <protection/>
    </xf>
    <xf numFmtId="0" fontId="10" fillId="0" borderId="0" xfId="50" applyFont="1" applyAlignment="1">
      <alignment horizontal="left"/>
      <protection/>
    </xf>
    <xf numFmtId="0" fontId="7" fillId="0" borderId="0" xfId="49" applyFont="1" applyAlignment="1">
      <alignment horizontal="center"/>
      <protection/>
    </xf>
    <xf numFmtId="0" fontId="9" fillId="0" borderId="15" xfId="49" applyFont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/>
      <protection/>
    </xf>
    <xf numFmtId="0" fontId="3" fillId="0" borderId="10" xfId="49" applyFont="1" applyBorder="1" applyAlignment="1">
      <alignment horizontal="center"/>
      <protection/>
    </xf>
    <xf numFmtId="0" fontId="2" fillId="0" borderId="10" xfId="49" applyFont="1" applyBorder="1" applyAlignment="1">
      <alignment horizontal="center"/>
      <protection/>
    </xf>
    <xf numFmtId="0" fontId="3" fillId="0" borderId="15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2" fillId="0" borderId="0" xfId="49" applyFont="1" applyAlignment="1">
      <alignment horizontal="center"/>
      <protection/>
    </xf>
    <xf numFmtId="0" fontId="3" fillId="32" borderId="10" xfId="49" applyFont="1" applyFill="1" applyBorder="1">
      <alignment/>
      <protection/>
    </xf>
    <xf numFmtId="0" fontId="2" fillId="0" borderId="10" xfId="49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35" fillId="0" borderId="0" xfId="50" applyFont="1" applyAlignment="1">
      <alignment horizontal="left"/>
      <protection/>
    </xf>
    <xf numFmtId="0" fontId="35" fillId="0" borderId="23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0" fillId="0" borderId="0" xfId="49" applyFont="1">
      <alignment/>
      <protection/>
    </xf>
    <xf numFmtId="0" fontId="10" fillId="0" borderId="0" xfId="49" applyFont="1" applyAlignment="1">
      <alignment horizontal="right"/>
      <protection/>
    </xf>
    <xf numFmtId="0" fontId="10" fillId="0" borderId="0" xfId="50" applyFont="1">
      <alignment/>
      <protection/>
    </xf>
    <xf numFmtId="0" fontId="10" fillId="0" borderId="0" xfId="50" applyFont="1" applyAlignment="1">
      <alignment horizontal="righ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на сесію аналіз за 2012 заг фонд" xfId="49"/>
    <cellStyle name="Звичайний_на сесію аналіз за 2012 спец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9">
      <selection activeCell="J12" sqref="J12"/>
    </sheetView>
  </sheetViews>
  <sheetFormatPr defaultColWidth="9.140625" defaultRowHeight="12.75"/>
  <cols>
    <col min="1" max="1" width="0.13671875" style="10" customWidth="1"/>
    <col min="2" max="2" width="42.8515625" style="10" customWidth="1"/>
    <col min="3" max="3" width="20.00390625" style="10" customWidth="1"/>
    <col min="4" max="4" width="14.57421875" style="10" customWidth="1"/>
    <col min="5" max="5" width="16.421875" style="10" customWidth="1"/>
    <col min="6" max="6" width="16.8515625" style="10" customWidth="1"/>
    <col min="7" max="7" width="9.140625" style="10" customWidth="1"/>
    <col min="8" max="8" width="10.57421875" style="10" bestFit="1" customWidth="1"/>
    <col min="9" max="16384" width="9.140625" style="10" customWidth="1"/>
  </cols>
  <sheetData>
    <row r="1" spans="6:7" ht="60" customHeight="1">
      <c r="F1" s="103" t="s">
        <v>116</v>
      </c>
      <c r="G1" s="103"/>
    </row>
    <row r="2" spans="1:6" ht="15.75">
      <c r="A2" s="11"/>
      <c r="B2" s="89" t="s">
        <v>107</v>
      </c>
      <c r="C2" s="89"/>
      <c r="D2" s="89"/>
      <c r="E2" s="89"/>
      <c r="F2" s="89"/>
    </row>
    <row r="3" spans="1:8" ht="18.75">
      <c r="A3" s="29" t="s">
        <v>16</v>
      </c>
      <c r="B3" s="89"/>
      <c r="C3" s="89"/>
      <c r="D3" s="89"/>
      <c r="E3" s="89"/>
      <c r="F3" s="89"/>
      <c r="G3" s="12"/>
      <c r="H3" s="12"/>
    </row>
    <row r="4" spans="1:7" ht="15.75">
      <c r="A4" s="30"/>
      <c r="B4" s="87">
        <v>17315402000</v>
      </c>
      <c r="C4" s="88"/>
      <c r="D4" s="88"/>
      <c r="E4" s="88"/>
      <c r="F4" s="88"/>
      <c r="G4" s="88"/>
    </row>
    <row r="5" spans="1:6" ht="15.75">
      <c r="A5" s="29" t="s">
        <v>26</v>
      </c>
      <c r="B5" s="90" t="s">
        <v>108</v>
      </c>
      <c r="C5" s="90"/>
      <c r="D5" s="90"/>
      <c r="E5" s="90"/>
      <c r="F5" s="90"/>
    </row>
    <row r="6" spans="1:6" ht="15.75">
      <c r="A6" s="31"/>
      <c r="B6" s="119" t="s">
        <v>15</v>
      </c>
      <c r="C6" s="31"/>
      <c r="D6" s="31"/>
      <c r="E6" s="31"/>
      <c r="F6" s="120" t="s">
        <v>14</v>
      </c>
    </row>
    <row r="7" spans="1:6" ht="12.75" customHeight="1">
      <c r="A7" s="84"/>
      <c r="B7" s="82" t="s">
        <v>18</v>
      </c>
      <c r="C7" s="82" t="s">
        <v>38</v>
      </c>
      <c r="D7" s="82" t="s">
        <v>39</v>
      </c>
      <c r="E7" s="82" t="s">
        <v>19</v>
      </c>
      <c r="F7" s="82" t="s">
        <v>20</v>
      </c>
    </row>
    <row r="8" spans="1:6" ht="43.5" customHeight="1">
      <c r="A8" s="85"/>
      <c r="B8" s="86"/>
      <c r="C8" s="83"/>
      <c r="D8" s="83"/>
      <c r="E8" s="83"/>
      <c r="F8" s="83"/>
    </row>
    <row r="9" spans="1:6" ht="46.5" customHeight="1">
      <c r="A9" s="13"/>
      <c r="B9" s="14" t="s">
        <v>55</v>
      </c>
      <c r="C9" s="17">
        <v>2.4</v>
      </c>
      <c r="D9" s="17">
        <v>3.5</v>
      </c>
      <c r="E9" s="17">
        <f aca="true" t="shared" si="0" ref="E9:E14">D9-C9</f>
        <v>1.1</v>
      </c>
      <c r="F9" s="17">
        <f>D9*100/C9</f>
        <v>145.83333333333334</v>
      </c>
    </row>
    <row r="10" spans="1:6" ht="46.5" customHeight="1">
      <c r="A10" s="13"/>
      <c r="B10" s="14" t="s">
        <v>56</v>
      </c>
      <c r="C10" s="17">
        <v>1</v>
      </c>
      <c r="D10" s="17">
        <v>4.6</v>
      </c>
      <c r="E10" s="17">
        <f t="shared" si="0"/>
        <v>3.5999999999999996</v>
      </c>
      <c r="F10" s="17">
        <f aca="true" t="shared" si="1" ref="F10:F16">D10*100/C10</f>
        <v>459.99999999999994</v>
      </c>
    </row>
    <row r="11" spans="1:6" ht="62.25" customHeight="1">
      <c r="A11" s="13"/>
      <c r="B11" s="14" t="s">
        <v>57</v>
      </c>
      <c r="C11" s="18">
        <v>3.2</v>
      </c>
      <c r="D11" s="18">
        <v>3.5</v>
      </c>
      <c r="E11" s="18">
        <f t="shared" si="0"/>
        <v>0.2999999999999998</v>
      </c>
      <c r="F11" s="17">
        <f t="shared" si="1"/>
        <v>109.375</v>
      </c>
    </row>
    <row r="12" spans="1:6" ht="62.25" customHeight="1">
      <c r="A12" s="13"/>
      <c r="B12" s="14" t="s">
        <v>58</v>
      </c>
      <c r="C12" s="18"/>
      <c r="D12" s="18">
        <v>7.7</v>
      </c>
      <c r="E12" s="18">
        <f t="shared" si="0"/>
        <v>7.7</v>
      </c>
      <c r="F12" s="17"/>
    </row>
    <row r="13" spans="1:6" ht="62.25" customHeight="1">
      <c r="A13" s="13"/>
      <c r="B13" s="14" t="s">
        <v>59</v>
      </c>
      <c r="C13" s="18">
        <v>6.2</v>
      </c>
      <c r="D13" s="18">
        <v>6.8</v>
      </c>
      <c r="E13" s="18">
        <f t="shared" si="0"/>
        <v>0.5999999999999996</v>
      </c>
      <c r="F13" s="17">
        <f t="shared" si="1"/>
        <v>109.6774193548387</v>
      </c>
    </row>
    <row r="14" spans="1:6" ht="102.75" customHeight="1">
      <c r="A14" s="13"/>
      <c r="B14" s="14" t="s">
        <v>60</v>
      </c>
      <c r="C14" s="18"/>
      <c r="D14" s="18">
        <v>44.9</v>
      </c>
      <c r="E14" s="18">
        <f t="shared" si="0"/>
        <v>44.9</v>
      </c>
      <c r="F14" s="17"/>
    </row>
    <row r="15" spans="1:6" s="24" customFormat="1" ht="25.5" customHeight="1">
      <c r="A15" s="22"/>
      <c r="B15" s="25" t="s">
        <v>24</v>
      </c>
      <c r="C15" s="23">
        <f>C9+C10+C11+C12+C13+C14</f>
        <v>12.8</v>
      </c>
      <c r="D15" s="23">
        <f>D9+D10+D11+D12+D13+D14</f>
        <v>71</v>
      </c>
      <c r="E15" s="23">
        <f>E9+E10+E11+E12+E13+E14</f>
        <v>58.199999999999996</v>
      </c>
      <c r="F15" s="17">
        <f t="shared" si="1"/>
        <v>554.6875</v>
      </c>
    </row>
    <row r="16" spans="1:6" ht="22.5" customHeight="1">
      <c r="A16" s="80" t="s">
        <v>25</v>
      </c>
      <c r="B16" s="81"/>
      <c r="C16" s="19">
        <f>C15</f>
        <v>12.8</v>
      </c>
      <c r="D16" s="19">
        <f>D15</f>
        <v>71</v>
      </c>
      <c r="E16" s="19">
        <f>E15</f>
        <v>58.199999999999996</v>
      </c>
      <c r="F16" s="17">
        <f t="shared" si="1"/>
        <v>554.6875</v>
      </c>
    </row>
    <row r="20" spans="2:6" ht="15.75">
      <c r="B20" s="28" t="s">
        <v>36</v>
      </c>
      <c r="C20" s="28"/>
      <c r="D20" s="28"/>
      <c r="E20" s="28"/>
      <c r="F20" s="28" t="s">
        <v>37</v>
      </c>
    </row>
  </sheetData>
  <sheetProtection/>
  <mergeCells count="12">
    <mergeCell ref="D7:D8"/>
    <mergeCell ref="F1:G1"/>
    <mergeCell ref="A16:B16"/>
    <mergeCell ref="C7:C8"/>
    <mergeCell ref="A7:A8"/>
    <mergeCell ref="B7:B8"/>
    <mergeCell ref="B4:G4"/>
    <mergeCell ref="B2:F2"/>
    <mergeCell ref="E7:E8"/>
    <mergeCell ref="F7:F8"/>
    <mergeCell ref="B3:F3"/>
    <mergeCell ref="B5:F5"/>
  </mergeCells>
  <printOptions/>
  <pageMargins left="1.14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3">
      <pane xSplit="3" ySplit="10" topLeftCell="D13" activePane="bottomRight" state="frozen"/>
      <selection pane="topLeft" activeCell="A3" sqref="A3"/>
      <selection pane="topRight" activeCell="D3" sqref="D3"/>
      <selection pane="bottomLeft" activeCell="A9" sqref="A9"/>
      <selection pane="bottomRight" activeCell="L36" sqref="L36"/>
    </sheetView>
  </sheetViews>
  <sheetFormatPr defaultColWidth="9.140625" defaultRowHeight="12.75"/>
  <cols>
    <col min="1" max="2" width="0.13671875" style="16" customWidth="1"/>
    <col min="3" max="3" width="67.140625" style="16" customWidth="1"/>
    <col min="4" max="4" width="11.7109375" style="16" customWidth="1"/>
    <col min="5" max="5" width="11.00390625" style="16" customWidth="1"/>
    <col min="6" max="7" width="12.00390625" style="16" customWidth="1"/>
    <col min="8" max="16384" width="9.140625" style="16" customWidth="1"/>
  </cols>
  <sheetData>
    <row r="2" spans="1:4" ht="12.75">
      <c r="A2" s="15"/>
      <c r="B2" s="15"/>
      <c r="C2" s="15"/>
      <c r="D2" s="15"/>
    </row>
    <row r="3" spans="1:7" ht="15.75">
      <c r="A3" s="91"/>
      <c r="B3" s="91"/>
      <c r="C3" s="91"/>
      <c r="D3" s="91"/>
      <c r="E3" s="91"/>
      <c r="F3" s="91"/>
      <c r="G3" s="91"/>
    </row>
    <row r="4" spans="1:7" ht="67.5" customHeight="1">
      <c r="A4" s="76"/>
      <c r="B4" s="76"/>
      <c r="C4" s="76"/>
      <c r="D4" s="76"/>
      <c r="E4" s="76"/>
      <c r="F4" s="103" t="s">
        <v>115</v>
      </c>
      <c r="G4" s="103"/>
    </row>
    <row r="5" spans="1:7" ht="15.75">
      <c r="A5" s="76"/>
      <c r="B5" s="76"/>
      <c r="C5" s="76"/>
      <c r="D5" s="76"/>
      <c r="E5" s="76"/>
      <c r="F5" s="76"/>
      <c r="G5" s="76"/>
    </row>
    <row r="6" spans="1:9" ht="15.75">
      <c r="A6" s="15"/>
      <c r="B6" s="15"/>
      <c r="C6" s="91" t="s">
        <v>105</v>
      </c>
      <c r="D6" s="91"/>
      <c r="E6" s="91"/>
      <c r="F6" s="91"/>
      <c r="G6" s="91"/>
      <c r="H6" s="91"/>
      <c r="I6" s="91"/>
    </row>
    <row r="7" spans="1:7" ht="15.75">
      <c r="A7" s="91" t="s">
        <v>35</v>
      </c>
      <c r="B7" s="91"/>
      <c r="C7" s="91"/>
      <c r="D7" s="91"/>
      <c r="E7" s="91"/>
      <c r="F7" s="91"/>
      <c r="G7" s="91"/>
    </row>
    <row r="8" spans="1:8" ht="15.75">
      <c r="A8" s="76"/>
      <c r="B8" s="76"/>
      <c r="C8" s="87">
        <v>17315402000</v>
      </c>
      <c r="D8" s="88"/>
      <c r="E8" s="88"/>
      <c r="F8" s="88"/>
      <c r="G8" s="88"/>
      <c r="H8" s="88"/>
    </row>
    <row r="9" spans="1:7" ht="15.75">
      <c r="A9" s="76"/>
      <c r="B9" s="76"/>
      <c r="C9" s="90" t="s">
        <v>108</v>
      </c>
      <c r="D9" s="90"/>
      <c r="E9" s="90"/>
      <c r="F9" s="90"/>
      <c r="G9" s="90"/>
    </row>
    <row r="10" spans="3:7" ht="12.75">
      <c r="C10" s="117" t="s">
        <v>15</v>
      </c>
      <c r="G10" s="118" t="s">
        <v>14</v>
      </c>
    </row>
    <row r="11" spans="1:7" ht="12.75" customHeight="1">
      <c r="A11" s="94"/>
      <c r="B11" s="95" t="s">
        <v>17</v>
      </c>
      <c r="C11" s="97" t="s">
        <v>18</v>
      </c>
      <c r="D11" s="92" t="s">
        <v>38</v>
      </c>
      <c r="E11" s="92" t="s">
        <v>39</v>
      </c>
      <c r="F11" s="92" t="s">
        <v>19</v>
      </c>
      <c r="G11" s="92" t="s">
        <v>20</v>
      </c>
    </row>
    <row r="12" spans="1:7" ht="42.75" customHeight="1">
      <c r="A12" s="94"/>
      <c r="B12" s="96"/>
      <c r="C12" s="98"/>
      <c r="D12" s="93"/>
      <c r="E12" s="93"/>
      <c r="F12" s="93"/>
      <c r="G12" s="93"/>
    </row>
    <row r="13" spans="1:7" ht="65.25" customHeight="1">
      <c r="A13" s="32"/>
      <c r="B13" s="32">
        <v>11010000</v>
      </c>
      <c r="C13" s="33" t="s">
        <v>40</v>
      </c>
      <c r="D13" s="34">
        <v>936.4</v>
      </c>
      <c r="E13" s="34">
        <v>936.4</v>
      </c>
      <c r="F13" s="34">
        <f aca="true" t="shared" si="0" ref="F13:F35">E13-D13</f>
        <v>0</v>
      </c>
      <c r="G13" s="34">
        <f aca="true" t="shared" si="1" ref="G13:G35">IF(D13=0,0,E13/D13*100)</f>
        <v>100</v>
      </c>
    </row>
    <row r="14" spans="1:7" ht="30.75" customHeight="1">
      <c r="A14" s="32" t="s">
        <v>21</v>
      </c>
      <c r="B14" s="32">
        <v>22010300</v>
      </c>
      <c r="C14" s="33" t="s">
        <v>41</v>
      </c>
      <c r="D14" s="34">
        <v>177.7</v>
      </c>
      <c r="E14" s="34">
        <v>177.7</v>
      </c>
      <c r="F14" s="34">
        <f t="shared" si="0"/>
        <v>0</v>
      </c>
      <c r="G14" s="34">
        <f t="shared" si="1"/>
        <v>100</v>
      </c>
    </row>
    <row r="15" spans="1:7" ht="37.5" customHeight="1">
      <c r="A15" s="32"/>
      <c r="B15" s="32"/>
      <c r="C15" s="35" t="s">
        <v>42</v>
      </c>
      <c r="D15" s="34">
        <v>55</v>
      </c>
      <c r="E15" s="34">
        <v>57.1</v>
      </c>
      <c r="F15" s="34">
        <f t="shared" si="0"/>
        <v>2.1000000000000014</v>
      </c>
      <c r="G15" s="34">
        <f t="shared" si="1"/>
        <v>103.81818181818183</v>
      </c>
    </row>
    <row r="16" spans="1:7" ht="30.75" customHeight="1">
      <c r="A16" s="32"/>
      <c r="B16" s="32"/>
      <c r="C16" s="35" t="s">
        <v>44</v>
      </c>
      <c r="D16" s="34">
        <v>1.1</v>
      </c>
      <c r="E16" s="34">
        <v>1.1</v>
      </c>
      <c r="F16" s="34">
        <f t="shared" si="0"/>
        <v>0</v>
      </c>
      <c r="G16" s="34">
        <f t="shared" si="1"/>
        <v>100</v>
      </c>
    </row>
    <row r="17" spans="1:7" ht="30.75" customHeight="1">
      <c r="A17" s="32"/>
      <c r="B17" s="32"/>
      <c r="C17" s="35" t="s">
        <v>43</v>
      </c>
      <c r="D17" s="34">
        <v>71.3</v>
      </c>
      <c r="E17" s="34">
        <v>71.4</v>
      </c>
      <c r="F17" s="34">
        <f t="shared" si="0"/>
        <v>0.10000000000000853</v>
      </c>
      <c r="G17" s="34">
        <f t="shared" si="1"/>
        <v>100.14025245441796</v>
      </c>
    </row>
    <row r="18" spans="1:7" ht="31.5" customHeight="1">
      <c r="A18" s="32"/>
      <c r="B18" s="32"/>
      <c r="C18" s="35" t="s">
        <v>45</v>
      </c>
      <c r="D18" s="34">
        <v>104.5</v>
      </c>
      <c r="E18" s="34">
        <v>108.9</v>
      </c>
      <c r="F18" s="34">
        <f t="shared" si="0"/>
        <v>4.400000000000006</v>
      </c>
      <c r="G18" s="34">
        <f t="shared" si="1"/>
        <v>104.21052631578948</v>
      </c>
    </row>
    <row r="19" spans="1:7" ht="31.5" customHeight="1">
      <c r="A19" s="32"/>
      <c r="B19" s="32"/>
      <c r="C19" s="35" t="s">
        <v>46</v>
      </c>
      <c r="D19" s="34">
        <v>411.5</v>
      </c>
      <c r="E19" s="34">
        <v>412</v>
      </c>
      <c r="F19" s="34">
        <f t="shared" si="0"/>
        <v>0.5</v>
      </c>
      <c r="G19" s="34">
        <f t="shared" si="1"/>
        <v>100.12150668286756</v>
      </c>
    </row>
    <row r="20" spans="1:7" ht="31.5" customHeight="1">
      <c r="A20" s="32"/>
      <c r="B20" s="32"/>
      <c r="C20" s="35" t="s">
        <v>47</v>
      </c>
      <c r="D20" s="34">
        <v>1660</v>
      </c>
      <c r="E20" s="34">
        <v>1655.9</v>
      </c>
      <c r="F20" s="34">
        <f t="shared" si="0"/>
        <v>-4.099999999999909</v>
      </c>
      <c r="G20" s="34">
        <f t="shared" si="1"/>
        <v>99.75301204819277</v>
      </c>
    </row>
    <row r="21" spans="1:7" ht="31.5" customHeight="1">
      <c r="A21" s="32"/>
      <c r="B21" s="32"/>
      <c r="C21" s="35" t="s">
        <v>48</v>
      </c>
      <c r="D21" s="34">
        <v>19.4</v>
      </c>
      <c r="E21" s="34">
        <v>19.7</v>
      </c>
      <c r="F21" s="34">
        <f t="shared" si="0"/>
        <v>0.3000000000000007</v>
      </c>
      <c r="G21" s="34">
        <f t="shared" si="1"/>
        <v>101.5463917525773</v>
      </c>
    </row>
    <row r="22" spans="1:7" ht="31.5" customHeight="1">
      <c r="A22" s="32"/>
      <c r="B22" s="32"/>
      <c r="C22" s="35" t="s">
        <v>49</v>
      </c>
      <c r="D22" s="34">
        <v>17.4</v>
      </c>
      <c r="E22" s="34">
        <v>16.3</v>
      </c>
      <c r="F22" s="34">
        <f t="shared" si="0"/>
        <v>-1.0999999999999979</v>
      </c>
      <c r="G22" s="34">
        <f t="shared" si="1"/>
        <v>93.67816091954025</v>
      </c>
    </row>
    <row r="23" spans="1:7" ht="31.5" customHeight="1">
      <c r="A23" s="32"/>
      <c r="B23" s="32"/>
      <c r="C23" s="35" t="s">
        <v>50</v>
      </c>
      <c r="D23" s="34">
        <v>71.1</v>
      </c>
      <c r="E23" s="34">
        <v>71.8</v>
      </c>
      <c r="F23" s="34">
        <f t="shared" si="0"/>
        <v>0.7000000000000028</v>
      </c>
      <c r="G23" s="34">
        <f t="shared" si="1"/>
        <v>100.98452883263009</v>
      </c>
    </row>
    <row r="24" spans="1:7" ht="31.5" customHeight="1">
      <c r="A24" s="32"/>
      <c r="B24" s="32"/>
      <c r="C24" s="35" t="s">
        <v>51</v>
      </c>
      <c r="D24" s="34">
        <v>140.5</v>
      </c>
      <c r="E24" s="34">
        <v>149.9</v>
      </c>
      <c r="F24" s="34">
        <f t="shared" si="0"/>
        <v>9.400000000000006</v>
      </c>
      <c r="G24" s="34">
        <f t="shared" si="1"/>
        <v>106.69039145907473</v>
      </c>
    </row>
    <row r="25" spans="1:7" ht="31.5" customHeight="1">
      <c r="A25" s="32"/>
      <c r="B25" s="32"/>
      <c r="C25" s="33" t="s">
        <v>53</v>
      </c>
      <c r="D25" s="34">
        <v>3.3</v>
      </c>
      <c r="E25" s="34">
        <v>3.8</v>
      </c>
      <c r="F25" s="34">
        <f t="shared" si="0"/>
        <v>0.5</v>
      </c>
      <c r="G25" s="34">
        <f t="shared" si="1"/>
        <v>115.15151515151516</v>
      </c>
    </row>
    <row r="26" spans="1:7" ht="31.5" customHeight="1">
      <c r="A26" s="32"/>
      <c r="B26" s="32"/>
      <c r="C26" s="35" t="s">
        <v>52</v>
      </c>
      <c r="D26" s="34">
        <v>2.4</v>
      </c>
      <c r="E26" s="34">
        <v>2.9</v>
      </c>
      <c r="F26" s="34">
        <f t="shared" si="0"/>
        <v>0.5</v>
      </c>
      <c r="G26" s="34">
        <f t="shared" si="1"/>
        <v>120.83333333333333</v>
      </c>
    </row>
    <row r="27" spans="1:7" ht="15.75" customHeight="1">
      <c r="A27" s="32"/>
      <c r="B27" s="32">
        <v>24060000</v>
      </c>
      <c r="C27" s="33" t="s">
        <v>22</v>
      </c>
      <c r="D27" s="34"/>
      <c r="E27" s="34">
        <v>2.4</v>
      </c>
      <c r="F27" s="34">
        <f t="shared" si="0"/>
        <v>2.4</v>
      </c>
      <c r="G27" s="34">
        <f t="shared" si="1"/>
        <v>0</v>
      </c>
    </row>
    <row r="28" spans="1:7" s="21" customFormat="1" ht="12.75">
      <c r="A28" s="36"/>
      <c r="B28" s="36">
        <v>41010600</v>
      </c>
      <c r="C28" s="37" t="s">
        <v>24</v>
      </c>
      <c r="D28" s="38">
        <f>D13+D14+D15+D16+D17+D18+D19+D20+D21+D22+D23+D24+D25+D26+D27</f>
        <v>3671.6000000000004</v>
      </c>
      <c r="E28" s="38">
        <f>E13+E14+E15+E16+E17+E18+E19+E20+E21+E22+E23+E24+E25+E26+E27</f>
        <v>3687.3000000000006</v>
      </c>
      <c r="F28" s="38">
        <f>F13+F14+F15+F16+F17+F18+F19+F20+F21+F22+F23+F24+F25+F26+F27</f>
        <v>15.700000000000118</v>
      </c>
      <c r="G28" s="38">
        <f>G13+G14+G15+G16+G17+G18+G19+G20+G21+G22+G23+G24+G25+G26+G27</f>
        <v>1446.9278007681205</v>
      </c>
    </row>
    <row r="29" spans="1:7" s="21" customFormat="1" ht="12.75">
      <c r="A29" s="36"/>
      <c r="B29" s="36"/>
      <c r="C29" s="37" t="s">
        <v>32</v>
      </c>
      <c r="D29" s="38">
        <f>D32</f>
        <v>62</v>
      </c>
      <c r="E29" s="38">
        <f>E32</f>
        <v>62</v>
      </c>
      <c r="F29" s="38">
        <f>F32</f>
        <v>0</v>
      </c>
      <c r="G29" s="38">
        <f>G32</f>
        <v>100</v>
      </c>
    </row>
    <row r="30" spans="1:7" ht="43.5" customHeight="1" hidden="1">
      <c r="A30" s="32"/>
      <c r="B30" s="32">
        <v>41021200</v>
      </c>
      <c r="C30" s="33" t="s">
        <v>23</v>
      </c>
      <c r="D30" s="34"/>
      <c r="E30" s="34"/>
      <c r="F30" s="34">
        <f t="shared" si="0"/>
        <v>0</v>
      </c>
      <c r="G30" s="34">
        <f t="shared" si="1"/>
        <v>0</v>
      </c>
    </row>
    <row r="31" spans="1:7" ht="15.75" customHeight="1" hidden="1">
      <c r="A31" s="32"/>
      <c r="B31" s="32">
        <v>41021800</v>
      </c>
      <c r="C31" s="33" t="s">
        <v>12</v>
      </c>
      <c r="D31" s="34"/>
      <c r="E31" s="34"/>
      <c r="F31" s="34">
        <f t="shared" si="0"/>
        <v>0</v>
      </c>
      <c r="G31" s="34">
        <f t="shared" si="1"/>
        <v>0</v>
      </c>
    </row>
    <row r="32" spans="1:7" s="21" customFormat="1" ht="12.75">
      <c r="A32" s="36"/>
      <c r="B32" s="36">
        <v>41030000</v>
      </c>
      <c r="C32" s="37" t="s">
        <v>28</v>
      </c>
      <c r="D32" s="38">
        <f>SUM(D33:D33)</f>
        <v>62</v>
      </c>
      <c r="E32" s="38">
        <f>SUM(E33:E33)</f>
        <v>62</v>
      </c>
      <c r="F32" s="38">
        <f t="shared" si="0"/>
        <v>0</v>
      </c>
      <c r="G32" s="38">
        <f t="shared" si="1"/>
        <v>100</v>
      </c>
    </row>
    <row r="33" spans="1:7" ht="49.5" customHeight="1">
      <c r="A33" s="32"/>
      <c r="B33" s="32">
        <v>41036300</v>
      </c>
      <c r="C33" s="33" t="s">
        <v>54</v>
      </c>
      <c r="D33" s="34">
        <v>62</v>
      </c>
      <c r="E33" s="34">
        <v>62</v>
      </c>
      <c r="F33" s="34">
        <f t="shared" si="0"/>
        <v>0</v>
      </c>
      <c r="G33" s="34">
        <f t="shared" si="1"/>
        <v>100</v>
      </c>
    </row>
    <row r="34" spans="1:7" ht="22.5" customHeight="1">
      <c r="A34" s="100" t="s">
        <v>31</v>
      </c>
      <c r="B34" s="101"/>
      <c r="C34" s="101"/>
      <c r="D34" s="39">
        <f>D28</f>
        <v>3671.6000000000004</v>
      </c>
      <c r="E34" s="39">
        <f>E28</f>
        <v>3687.3000000000006</v>
      </c>
      <c r="F34" s="39">
        <f t="shared" si="0"/>
        <v>15.700000000000273</v>
      </c>
      <c r="G34" s="39">
        <f t="shared" si="1"/>
        <v>100.42760649308204</v>
      </c>
    </row>
    <row r="35" spans="1:7" ht="26.25" customHeight="1">
      <c r="A35" s="100" t="s">
        <v>25</v>
      </c>
      <c r="B35" s="101"/>
      <c r="C35" s="101"/>
      <c r="D35" s="39">
        <f>D29+D34</f>
        <v>3733.6000000000004</v>
      </c>
      <c r="E35" s="39">
        <f>E29+E34</f>
        <v>3749.3000000000006</v>
      </c>
      <c r="F35" s="39">
        <f t="shared" si="0"/>
        <v>15.700000000000273</v>
      </c>
      <c r="G35" s="39">
        <f t="shared" si="1"/>
        <v>100.42050567816585</v>
      </c>
    </row>
    <row r="38" spans="3:7" ht="12.75">
      <c r="C38" s="16" t="s">
        <v>36</v>
      </c>
      <c r="F38" s="99" t="s">
        <v>37</v>
      </c>
      <c r="G38" s="99"/>
    </row>
    <row r="43" spans="11:16" ht="15">
      <c r="K43" s="87"/>
      <c r="L43" s="88"/>
      <c r="M43" s="88"/>
      <c r="N43" s="88"/>
      <c r="O43" s="88"/>
      <c r="P43" s="88"/>
    </row>
  </sheetData>
  <sheetProtection/>
  <mergeCells count="17">
    <mergeCell ref="F4:G4"/>
    <mergeCell ref="F38:G38"/>
    <mergeCell ref="A34:C34"/>
    <mergeCell ref="A35:C35"/>
    <mergeCell ref="D11:D12"/>
    <mergeCell ref="E11:E12"/>
    <mergeCell ref="K43:P43"/>
    <mergeCell ref="A3:G3"/>
    <mergeCell ref="A7:G7"/>
    <mergeCell ref="F11:F12"/>
    <mergeCell ref="G11:G12"/>
    <mergeCell ref="A11:A12"/>
    <mergeCell ref="B11:B12"/>
    <mergeCell ref="C11:C12"/>
    <mergeCell ref="C8:H8"/>
    <mergeCell ref="C9:G9"/>
    <mergeCell ref="C6:I6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zoomScalePageLayoutView="0" workbookViewId="0" topLeftCell="A1">
      <selection activeCell="L12" sqref="L12:L13"/>
    </sheetView>
  </sheetViews>
  <sheetFormatPr defaultColWidth="9.140625" defaultRowHeight="12.75"/>
  <cols>
    <col min="1" max="1" width="8.421875" style="1" customWidth="1"/>
    <col min="2" max="2" width="53.8515625" style="1" customWidth="1"/>
    <col min="3" max="3" width="13.8515625" style="1" customWidth="1"/>
    <col min="4" max="4" width="12.57421875" style="1" customWidth="1"/>
    <col min="5" max="5" width="10.140625" style="1" customWidth="1"/>
    <col min="6" max="6" width="12.57421875" style="1" customWidth="1"/>
    <col min="7" max="7" width="0.13671875" style="1" customWidth="1"/>
    <col min="8" max="8" width="9.140625" style="1" hidden="1" customWidth="1"/>
    <col min="9" max="16384" width="9.140625" style="1" customWidth="1"/>
  </cols>
  <sheetData>
    <row r="1" spans="1:6" ht="80.25" customHeight="1">
      <c r="A1" s="77"/>
      <c r="B1" s="77"/>
      <c r="C1" s="77"/>
      <c r="D1" s="77"/>
      <c r="E1" s="103" t="s">
        <v>114</v>
      </c>
      <c r="F1" s="103"/>
    </row>
    <row r="2" spans="1:6" ht="48" customHeight="1">
      <c r="A2" s="102" t="s">
        <v>101</v>
      </c>
      <c r="B2" s="102"/>
      <c r="C2" s="102"/>
      <c r="D2" s="102"/>
      <c r="E2" s="102"/>
      <c r="F2" s="102"/>
    </row>
    <row r="3" spans="1:6" ht="12" customHeight="1">
      <c r="A3" s="112">
        <v>17315402000</v>
      </c>
      <c r="B3" s="112"/>
      <c r="C3" s="112"/>
      <c r="D3" s="112"/>
      <c r="E3" s="112"/>
      <c r="F3" s="112"/>
    </row>
    <row r="4" spans="1:6" ht="17.25" customHeight="1">
      <c r="A4" s="113" t="s">
        <v>108</v>
      </c>
      <c r="B4" s="113"/>
      <c r="C4" s="113"/>
      <c r="D4" s="113"/>
      <c r="E4" s="113"/>
      <c r="F4" s="77"/>
    </row>
    <row r="5" spans="1:7" ht="27.75" customHeight="1">
      <c r="A5" s="114" t="s">
        <v>15</v>
      </c>
      <c r="B5" s="114"/>
      <c r="C5" s="115"/>
      <c r="D5" s="115"/>
      <c r="E5" s="115"/>
      <c r="F5" s="115" t="s">
        <v>14</v>
      </c>
      <c r="G5" s="1">
        <v>1</v>
      </c>
    </row>
    <row r="6" spans="1:7" ht="15.75" customHeight="1">
      <c r="A6" s="106" t="s">
        <v>34</v>
      </c>
      <c r="B6" s="106" t="s">
        <v>0</v>
      </c>
      <c r="C6" s="106" t="s">
        <v>61</v>
      </c>
      <c r="D6" s="106" t="s">
        <v>62</v>
      </c>
      <c r="E6" s="107" t="s">
        <v>5</v>
      </c>
      <c r="F6" s="108"/>
      <c r="G6" s="1">
        <v>1</v>
      </c>
    </row>
    <row r="7" spans="1:7" ht="30" customHeight="1">
      <c r="A7" s="106"/>
      <c r="B7" s="106"/>
      <c r="C7" s="106"/>
      <c r="D7" s="106"/>
      <c r="E7" s="107" t="s">
        <v>9</v>
      </c>
      <c r="F7" s="108"/>
      <c r="G7" s="1">
        <v>1</v>
      </c>
    </row>
    <row r="8" spans="1:7" ht="34.5" customHeight="1">
      <c r="A8" s="106"/>
      <c r="B8" s="106"/>
      <c r="C8" s="106"/>
      <c r="D8" s="106"/>
      <c r="E8" s="2" t="s">
        <v>6</v>
      </c>
      <c r="F8" s="2" t="s">
        <v>7</v>
      </c>
      <c r="G8" s="1">
        <v>1</v>
      </c>
    </row>
    <row r="9" spans="1:7" s="6" customFormat="1" ht="17.25" customHeight="1">
      <c r="A9" s="58" t="s">
        <v>74</v>
      </c>
      <c r="B9" s="47" t="s">
        <v>63</v>
      </c>
      <c r="C9" s="4">
        <f>C11</f>
        <v>2403.4</v>
      </c>
      <c r="D9" s="4">
        <f>D11</f>
        <v>2377.9</v>
      </c>
      <c r="E9" s="4">
        <f>C9-D9</f>
        <v>25.5</v>
      </c>
      <c r="F9" s="4">
        <f>D9*100/C9</f>
        <v>98.93900307897145</v>
      </c>
      <c r="G9" s="9">
        <f aca="true" t="shared" si="0" ref="G9:G18">SUM(C9:D9)</f>
        <v>4781.3</v>
      </c>
    </row>
    <row r="10" spans="1:7" ht="12.75">
      <c r="A10" s="57" t="s">
        <v>73</v>
      </c>
      <c r="B10" s="51" t="s">
        <v>64</v>
      </c>
      <c r="C10" s="48"/>
      <c r="D10" s="48"/>
      <c r="E10" s="48"/>
      <c r="F10" s="43"/>
      <c r="G10" s="26"/>
    </row>
    <row r="11" spans="1:7" ht="12.75" customHeight="1">
      <c r="A11" s="44"/>
      <c r="B11" s="52" t="s">
        <v>65</v>
      </c>
      <c r="C11" s="50">
        <v>2403.4</v>
      </c>
      <c r="D11" s="50">
        <v>2377.9</v>
      </c>
      <c r="E11" s="50">
        <f>C11-D11</f>
        <v>25.5</v>
      </c>
      <c r="F11" s="46">
        <f>D11*100/C11</f>
        <v>98.93900307897145</v>
      </c>
      <c r="G11" s="9">
        <f t="shared" si="0"/>
        <v>4781.3</v>
      </c>
    </row>
    <row r="12" spans="1:7" s="6" customFormat="1" ht="12" customHeight="1">
      <c r="A12" s="58" t="s">
        <v>72</v>
      </c>
      <c r="B12" s="53" t="s">
        <v>2</v>
      </c>
      <c r="C12" s="49">
        <f>C13</f>
        <v>30</v>
      </c>
      <c r="D12" s="49">
        <f>D13</f>
        <v>30</v>
      </c>
      <c r="E12" s="49">
        <f>E13</f>
        <v>0</v>
      </c>
      <c r="F12" s="111">
        <f>D12/C12*100</f>
        <v>100</v>
      </c>
      <c r="G12" s="9">
        <f t="shared" si="0"/>
        <v>60</v>
      </c>
    </row>
    <row r="13" spans="1:7" ht="15" customHeight="1">
      <c r="A13" s="57" t="s">
        <v>71</v>
      </c>
      <c r="B13" s="40" t="s">
        <v>66</v>
      </c>
      <c r="C13" s="5">
        <v>30</v>
      </c>
      <c r="D13" s="5">
        <v>30</v>
      </c>
      <c r="E13" s="50">
        <f>C13-D13</f>
        <v>0</v>
      </c>
      <c r="F13" s="5">
        <f>D13/C13*100</f>
        <v>100</v>
      </c>
      <c r="G13" s="9">
        <f t="shared" si="0"/>
        <v>60</v>
      </c>
    </row>
    <row r="14" spans="1:7" s="6" customFormat="1" ht="17.25" customHeight="1">
      <c r="A14" s="55" t="s">
        <v>68</v>
      </c>
      <c r="B14" s="54" t="s">
        <v>67</v>
      </c>
      <c r="C14" s="4">
        <f>C15</f>
        <v>24.5</v>
      </c>
      <c r="D14" s="4">
        <f>D15</f>
        <v>18.2</v>
      </c>
      <c r="E14" s="4">
        <f>E15</f>
        <v>6.300000000000001</v>
      </c>
      <c r="F14" s="4">
        <f>D14/C14*100</f>
        <v>74.28571428571429</v>
      </c>
      <c r="G14" s="9">
        <f t="shared" si="0"/>
        <v>42.7</v>
      </c>
    </row>
    <row r="15" spans="1:7" ht="20.25" customHeight="1">
      <c r="A15" s="56" t="s">
        <v>70</v>
      </c>
      <c r="B15" s="41" t="s">
        <v>69</v>
      </c>
      <c r="C15" s="5">
        <v>24.5</v>
      </c>
      <c r="D15" s="5">
        <v>18.2</v>
      </c>
      <c r="E15" s="50">
        <f>C15-D15</f>
        <v>6.300000000000001</v>
      </c>
      <c r="F15" s="5">
        <f>D15/C15*100</f>
        <v>74.28571428571429</v>
      </c>
      <c r="G15" s="9">
        <f t="shared" si="0"/>
        <v>42.7</v>
      </c>
    </row>
    <row r="16" spans="1:7" s="6" customFormat="1" ht="15.75" customHeight="1">
      <c r="A16" s="55" t="s">
        <v>80</v>
      </c>
      <c r="B16" s="54" t="s">
        <v>75</v>
      </c>
      <c r="C16" s="4">
        <f>C18</f>
        <v>2.1</v>
      </c>
      <c r="D16" s="4">
        <f>D18</f>
        <v>2</v>
      </c>
      <c r="E16" s="4">
        <f>E18</f>
        <v>0.10000000000000009</v>
      </c>
      <c r="F16" s="4">
        <f>D16/C16*100</f>
        <v>95.23809523809523</v>
      </c>
      <c r="G16" s="9">
        <f t="shared" si="0"/>
        <v>4.1</v>
      </c>
    </row>
    <row r="17" spans="1:7" ht="12.75">
      <c r="A17" s="57" t="s">
        <v>81</v>
      </c>
      <c r="B17" s="40" t="s">
        <v>76</v>
      </c>
      <c r="C17" s="43"/>
      <c r="D17" s="43"/>
      <c r="E17" s="43"/>
      <c r="F17" s="43"/>
      <c r="G17" s="9">
        <f t="shared" si="0"/>
        <v>0</v>
      </c>
    </row>
    <row r="18" spans="1:11" ht="14.25" customHeight="1">
      <c r="A18" s="59"/>
      <c r="B18" s="45" t="s">
        <v>77</v>
      </c>
      <c r="C18" s="46">
        <v>2.1</v>
      </c>
      <c r="D18" s="46">
        <v>2</v>
      </c>
      <c r="E18" s="50">
        <f>C18-D18</f>
        <v>0.10000000000000009</v>
      </c>
      <c r="F18" s="46">
        <f>D18/C18*100</f>
        <v>95.23809523809523</v>
      </c>
      <c r="G18" s="9">
        <f t="shared" si="0"/>
        <v>4.1</v>
      </c>
      <c r="K18" s="66"/>
    </row>
    <row r="19" spans="1:7" s="6" customFormat="1" ht="12.75">
      <c r="A19" s="55" t="s">
        <v>79</v>
      </c>
      <c r="B19" s="3" t="s">
        <v>10</v>
      </c>
      <c r="C19" s="4">
        <f>C20+C21</f>
        <v>1139.1</v>
      </c>
      <c r="D19" s="4">
        <f>D20+D21</f>
        <v>1119.7</v>
      </c>
      <c r="E19" s="4">
        <f>E20+E21</f>
        <v>19.400000000000063</v>
      </c>
      <c r="F19" s="4">
        <f aca="true" t="shared" si="1" ref="F19:F28">D19/C19*100</f>
        <v>98.29690106224214</v>
      </c>
      <c r="G19" s="4">
        <f>G20+G21</f>
        <v>1738.3</v>
      </c>
    </row>
    <row r="20" spans="1:7" ht="20.25" customHeight="1">
      <c r="A20" s="2" t="s">
        <v>82</v>
      </c>
      <c r="B20" s="60" t="s">
        <v>78</v>
      </c>
      <c r="C20" s="5">
        <v>870</v>
      </c>
      <c r="D20" s="5">
        <v>868.3</v>
      </c>
      <c r="E20" s="50">
        <f>C20-D20</f>
        <v>1.7000000000000455</v>
      </c>
      <c r="F20" s="5">
        <f t="shared" si="1"/>
        <v>99.80459770114942</v>
      </c>
      <c r="G20" s="9">
        <f aca="true" t="shared" si="2" ref="G20:G26">SUM(C20:D20)</f>
        <v>1738.3</v>
      </c>
    </row>
    <row r="21" spans="1:7" ht="12.75">
      <c r="A21" s="61" t="s">
        <v>83</v>
      </c>
      <c r="B21" s="42" t="s">
        <v>84</v>
      </c>
      <c r="C21" s="5">
        <v>269.1</v>
      </c>
      <c r="D21" s="5">
        <v>251.4</v>
      </c>
      <c r="E21" s="50">
        <f>C21-D21</f>
        <v>17.700000000000017</v>
      </c>
      <c r="F21" s="5">
        <f t="shared" si="1"/>
        <v>93.42251950947602</v>
      </c>
      <c r="G21" s="9"/>
    </row>
    <row r="22" spans="1:7" s="6" customFormat="1" ht="15.75" customHeight="1">
      <c r="A22" s="62" t="s">
        <v>85</v>
      </c>
      <c r="B22" s="54" t="s">
        <v>11</v>
      </c>
      <c r="C22" s="4">
        <f>C23+C24</f>
        <v>17.6</v>
      </c>
      <c r="D22" s="4">
        <f>D23+D24</f>
        <v>11.4</v>
      </c>
      <c r="E22" s="4">
        <f>E23+E24</f>
        <v>6.2</v>
      </c>
      <c r="F22" s="4">
        <f t="shared" si="1"/>
        <v>64.77272727272727</v>
      </c>
      <c r="G22" s="9">
        <f t="shared" si="2"/>
        <v>29</v>
      </c>
    </row>
    <row r="23" spans="1:7" s="6" customFormat="1" ht="15.75" customHeight="1">
      <c r="A23" s="63" t="s">
        <v>86</v>
      </c>
      <c r="B23" s="42" t="s">
        <v>87</v>
      </c>
      <c r="C23" s="5">
        <v>6.2</v>
      </c>
      <c r="D23" s="5"/>
      <c r="E23" s="50">
        <f>C23-D23</f>
        <v>6.2</v>
      </c>
      <c r="F23" s="5">
        <f>D23/C23*100</f>
        <v>0</v>
      </c>
      <c r="G23" s="9"/>
    </row>
    <row r="24" spans="1:7" ht="19.5" customHeight="1">
      <c r="A24" s="63" t="s">
        <v>88</v>
      </c>
      <c r="B24" s="42" t="s">
        <v>89</v>
      </c>
      <c r="C24" s="5">
        <v>11.4</v>
      </c>
      <c r="D24" s="5">
        <v>11.4</v>
      </c>
      <c r="E24" s="50">
        <f>C24-D24</f>
        <v>0</v>
      </c>
      <c r="F24" s="5">
        <f t="shared" si="1"/>
        <v>100</v>
      </c>
      <c r="G24" s="9">
        <f t="shared" si="2"/>
        <v>22.8</v>
      </c>
    </row>
    <row r="25" spans="1:9" ht="12.75">
      <c r="A25" s="71" t="s">
        <v>96</v>
      </c>
      <c r="B25" s="67" t="s">
        <v>95</v>
      </c>
      <c r="C25" s="69">
        <f>C27</f>
        <v>78.8</v>
      </c>
      <c r="D25" s="69">
        <f>D27</f>
        <v>78.8</v>
      </c>
      <c r="E25" s="69">
        <f>C25-D25</f>
        <v>0</v>
      </c>
      <c r="F25" s="69">
        <f t="shared" si="1"/>
        <v>100</v>
      </c>
      <c r="G25" s="70"/>
      <c r="I25" s="66"/>
    </row>
    <row r="26" spans="1:7" ht="12.75">
      <c r="A26" s="59"/>
      <c r="B26" s="68" t="s">
        <v>94</v>
      </c>
      <c r="C26" s="46"/>
      <c r="D26" s="46"/>
      <c r="E26" s="46"/>
      <c r="F26" s="46"/>
      <c r="G26" s="9">
        <f t="shared" si="2"/>
        <v>0</v>
      </c>
    </row>
    <row r="27" spans="1:7" ht="25.5">
      <c r="A27" s="64" t="s">
        <v>98</v>
      </c>
      <c r="B27" s="7" t="s">
        <v>97</v>
      </c>
      <c r="C27" s="5">
        <v>78.8</v>
      </c>
      <c r="D27" s="5">
        <v>78.8</v>
      </c>
      <c r="E27" s="50">
        <f>C27-D27</f>
        <v>0</v>
      </c>
      <c r="F27" s="5">
        <f t="shared" si="1"/>
        <v>100</v>
      </c>
      <c r="G27" s="9"/>
    </row>
    <row r="28" spans="1:7" ht="12.75">
      <c r="A28" s="62"/>
      <c r="B28" s="3" t="s">
        <v>113</v>
      </c>
      <c r="C28" s="4">
        <f>C9+C12+C14+C16+C19+C22+C25</f>
        <v>3695.5</v>
      </c>
      <c r="D28" s="4">
        <f>D9+D12+D14+D16+D19+D22+D25</f>
        <v>3638.0000000000005</v>
      </c>
      <c r="E28" s="4">
        <f>C28-D28</f>
        <v>57.499999999999545</v>
      </c>
      <c r="F28" s="4">
        <f>D28*100/C28</f>
        <v>98.44405357867679</v>
      </c>
      <c r="G28" s="9"/>
    </row>
    <row r="30" spans="1:6" ht="12.75">
      <c r="A30" s="104" t="s">
        <v>110</v>
      </c>
      <c r="B30" s="104"/>
      <c r="C30" s="105"/>
      <c r="D30" s="105"/>
      <c r="E30" s="105"/>
      <c r="F30" s="105"/>
    </row>
  </sheetData>
  <sheetProtection/>
  <mergeCells count="12">
    <mergeCell ref="B6:B8"/>
    <mergeCell ref="A5:B5"/>
    <mergeCell ref="A3:F3"/>
    <mergeCell ref="A2:F2"/>
    <mergeCell ref="E1:F1"/>
    <mergeCell ref="A4:E4"/>
    <mergeCell ref="A30:F30"/>
    <mergeCell ref="C6:C8"/>
    <mergeCell ref="D6:D8"/>
    <mergeCell ref="E6:F6"/>
    <mergeCell ref="E7:F7"/>
    <mergeCell ref="A6:A8"/>
  </mergeCells>
  <printOptions/>
  <pageMargins left="0.59" right="0.19" top="0.16" bottom="0.24" header="0.16" footer="0.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view="pageBreakPreview" zoomScaleSheetLayoutView="100" zoomScalePageLayoutView="0" workbookViewId="0" topLeftCell="A1">
      <selection activeCell="M4" sqref="M4"/>
    </sheetView>
  </sheetViews>
  <sheetFormatPr defaultColWidth="9.140625" defaultRowHeight="12.75"/>
  <cols>
    <col min="1" max="1" width="9.421875" style="1" customWidth="1"/>
    <col min="2" max="2" width="49.28125" style="1" customWidth="1"/>
    <col min="3" max="3" width="14.00390625" style="1" customWidth="1"/>
    <col min="4" max="4" width="0.13671875" style="1" hidden="1" customWidth="1"/>
    <col min="5" max="5" width="13.140625" style="1" customWidth="1"/>
    <col min="6" max="6" width="0.13671875" style="1" hidden="1" customWidth="1"/>
    <col min="7" max="7" width="7.8515625" style="1" hidden="1" customWidth="1"/>
    <col min="8" max="8" width="9.7109375" style="1" customWidth="1"/>
    <col min="9" max="9" width="10.57421875" style="1" customWidth="1"/>
    <col min="10" max="10" width="9.140625" style="1" hidden="1" customWidth="1"/>
    <col min="11" max="16384" width="9.140625" style="1" customWidth="1"/>
  </cols>
  <sheetData>
    <row r="3" spans="1:9" ht="32.25" customHeight="1">
      <c r="A3" s="78"/>
      <c r="B3" s="79"/>
      <c r="C3" s="79"/>
      <c r="D3" s="79"/>
      <c r="E3" s="79"/>
      <c r="F3" s="79"/>
      <c r="G3" s="77"/>
      <c r="H3" s="109" t="s">
        <v>112</v>
      </c>
      <c r="I3" s="109"/>
    </row>
    <row r="4" spans="1:9" ht="51.75" customHeight="1">
      <c r="A4" s="78"/>
      <c r="B4" s="79"/>
      <c r="C4" s="79"/>
      <c r="D4" s="79"/>
      <c r="E4" s="79"/>
      <c r="F4" s="79"/>
      <c r="G4" s="77"/>
      <c r="H4" s="109"/>
      <c r="I4" s="109"/>
    </row>
    <row r="5" spans="1:9" ht="15" customHeight="1">
      <c r="A5" s="102" t="s">
        <v>106</v>
      </c>
      <c r="B5" s="102"/>
      <c r="C5" s="102"/>
      <c r="D5" s="102"/>
      <c r="E5" s="102"/>
      <c r="F5" s="102"/>
      <c r="G5" s="102"/>
      <c r="H5" s="102"/>
      <c r="I5" s="102"/>
    </row>
    <row r="6" spans="1:9" ht="15" customHeight="1">
      <c r="A6" s="112">
        <v>17315402000</v>
      </c>
      <c r="B6" s="112"/>
      <c r="C6" s="112"/>
      <c r="D6" s="112"/>
      <c r="E6" s="112"/>
      <c r="F6" s="112"/>
      <c r="G6" s="77"/>
      <c r="H6" s="77"/>
      <c r="I6" s="77"/>
    </row>
    <row r="7" spans="1:9" ht="15" customHeight="1">
      <c r="A7" s="113" t="s">
        <v>108</v>
      </c>
      <c r="B7" s="113"/>
      <c r="C7" s="113"/>
      <c r="D7" s="113"/>
      <c r="E7" s="113"/>
      <c r="F7" s="116"/>
      <c r="G7" s="116"/>
      <c r="H7" s="116"/>
      <c r="I7" s="116"/>
    </row>
    <row r="8" spans="1:9" ht="15" customHeight="1">
      <c r="A8" s="114" t="s">
        <v>15</v>
      </c>
      <c r="B8" s="114"/>
      <c r="C8" s="115"/>
      <c r="D8" s="115"/>
      <c r="E8" s="115"/>
      <c r="F8" s="115"/>
      <c r="G8" s="115"/>
      <c r="H8" s="115"/>
      <c r="I8" s="115" t="s">
        <v>14</v>
      </c>
    </row>
    <row r="9" spans="1:9" ht="15.75" customHeight="1">
      <c r="A9" s="106" t="s">
        <v>34</v>
      </c>
      <c r="B9" s="106" t="s">
        <v>0</v>
      </c>
      <c r="C9" s="106" t="s">
        <v>109</v>
      </c>
      <c r="D9" s="106" t="s">
        <v>27</v>
      </c>
      <c r="E9" s="106" t="s">
        <v>62</v>
      </c>
      <c r="F9" s="110" t="s">
        <v>5</v>
      </c>
      <c r="G9" s="107"/>
      <c r="H9" s="107"/>
      <c r="I9" s="108"/>
    </row>
    <row r="10" spans="1:9" ht="30" customHeight="1">
      <c r="A10" s="106"/>
      <c r="B10" s="106"/>
      <c r="C10" s="106"/>
      <c r="D10" s="106"/>
      <c r="E10" s="106"/>
      <c r="F10" s="106" t="s">
        <v>8</v>
      </c>
      <c r="G10" s="106"/>
      <c r="H10" s="107" t="s">
        <v>9</v>
      </c>
      <c r="I10" s="108"/>
    </row>
    <row r="11" spans="1:9" ht="27.75" customHeight="1">
      <c r="A11" s="106"/>
      <c r="B11" s="106"/>
      <c r="C11" s="106"/>
      <c r="D11" s="106"/>
      <c r="E11" s="106"/>
      <c r="F11" s="2" t="s">
        <v>6</v>
      </c>
      <c r="G11" s="2" t="s">
        <v>7</v>
      </c>
      <c r="H11" s="2" t="s">
        <v>6</v>
      </c>
      <c r="I11" s="2" t="s">
        <v>7</v>
      </c>
    </row>
    <row r="12" spans="1:9" s="6" customFormat="1" ht="12.75">
      <c r="A12" s="74" t="s">
        <v>74</v>
      </c>
      <c r="B12" s="3" t="s">
        <v>1</v>
      </c>
      <c r="C12" s="4">
        <f>C13</f>
        <v>6.2</v>
      </c>
      <c r="D12" s="4">
        <f>D13</f>
        <v>0</v>
      </c>
      <c r="E12" s="4">
        <f>E13</f>
        <v>1</v>
      </c>
      <c r="F12" s="4"/>
      <c r="G12" s="4"/>
      <c r="H12" s="4">
        <f aca="true" t="shared" si="0" ref="H12:H19">E12-C12</f>
        <v>-5.2</v>
      </c>
      <c r="I12" s="4">
        <f aca="true" t="shared" si="1" ref="I12:I17">E12/C12*100</f>
        <v>16.129032258064516</v>
      </c>
    </row>
    <row r="13" spans="1:9" ht="51" customHeight="1">
      <c r="A13" s="72" t="s">
        <v>73</v>
      </c>
      <c r="B13" s="7" t="s">
        <v>103</v>
      </c>
      <c r="C13" s="5">
        <v>6.2</v>
      </c>
      <c r="D13" s="5"/>
      <c r="E13" s="5">
        <v>1</v>
      </c>
      <c r="F13" s="5"/>
      <c r="G13" s="5"/>
      <c r="H13" s="5">
        <f t="shared" si="0"/>
        <v>-5.2</v>
      </c>
      <c r="I13" s="5">
        <f t="shared" si="1"/>
        <v>16.129032258064516</v>
      </c>
    </row>
    <row r="14" spans="1:9" s="6" customFormat="1" ht="12.75">
      <c r="A14" s="75" t="s">
        <v>92</v>
      </c>
      <c r="B14" s="65" t="s">
        <v>90</v>
      </c>
      <c r="C14" s="4">
        <f>C15</f>
        <v>62</v>
      </c>
      <c r="D14" s="4">
        <f>D15</f>
        <v>0</v>
      </c>
      <c r="E14" s="4">
        <f>E15</f>
        <v>62</v>
      </c>
      <c r="F14" s="4"/>
      <c r="G14" s="4"/>
      <c r="H14" s="4">
        <f t="shared" si="0"/>
        <v>0</v>
      </c>
      <c r="I14" s="4">
        <f t="shared" si="1"/>
        <v>100</v>
      </c>
    </row>
    <row r="15" spans="1:9" ht="38.25">
      <c r="A15" s="72" t="s">
        <v>93</v>
      </c>
      <c r="B15" s="7" t="s">
        <v>91</v>
      </c>
      <c r="C15" s="5">
        <v>62</v>
      </c>
      <c r="D15" s="5"/>
      <c r="E15" s="5">
        <v>62</v>
      </c>
      <c r="F15" s="5"/>
      <c r="G15" s="5"/>
      <c r="H15" s="5">
        <f t="shared" si="0"/>
        <v>0</v>
      </c>
      <c r="I15" s="5">
        <f t="shared" si="1"/>
        <v>100</v>
      </c>
    </row>
    <row r="16" spans="1:9" ht="37.5" customHeight="1" hidden="1">
      <c r="A16" s="2">
        <v>130201</v>
      </c>
      <c r="B16" s="20" t="s">
        <v>29</v>
      </c>
      <c r="C16" s="5">
        <v>0</v>
      </c>
      <c r="D16" s="5"/>
      <c r="E16" s="5">
        <v>0</v>
      </c>
      <c r="F16" s="5"/>
      <c r="G16" s="5"/>
      <c r="H16" s="5">
        <f t="shared" si="0"/>
        <v>0</v>
      </c>
      <c r="I16" s="5" t="e">
        <f t="shared" si="1"/>
        <v>#DIV/0!</v>
      </c>
    </row>
    <row r="17" spans="1:9" ht="27.75" customHeight="1" hidden="1">
      <c r="A17" s="2">
        <v>130203</v>
      </c>
      <c r="B17" s="7" t="s">
        <v>3</v>
      </c>
      <c r="C17" s="5"/>
      <c r="D17" s="5">
        <v>324.3</v>
      </c>
      <c r="E17" s="5"/>
      <c r="F17" s="5"/>
      <c r="G17" s="5"/>
      <c r="H17" s="5">
        <f t="shared" si="0"/>
        <v>0</v>
      </c>
      <c r="I17" s="5" t="e">
        <f t="shared" si="1"/>
        <v>#DIV/0!</v>
      </c>
    </row>
    <row r="18" spans="1:9" ht="13.5" customHeight="1" hidden="1">
      <c r="A18" s="2">
        <v>130204</v>
      </c>
      <c r="B18" s="7" t="s">
        <v>4</v>
      </c>
      <c r="C18" s="5"/>
      <c r="D18" s="5">
        <v>21</v>
      </c>
      <c r="E18" s="5"/>
      <c r="F18" s="5"/>
      <c r="G18" s="5"/>
      <c r="H18" s="5">
        <f aca="true" t="shared" si="2" ref="H18:H23">E18-C18</f>
        <v>0</v>
      </c>
      <c r="I18" s="5" t="e">
        <f aca="true" t="shared" si="3" ref="I18:I23">E18/C18*100</f>
        <v>#DIV/0!</v>
      </c>
    </row>
    <row r="19" spans="1:9" s="6" customFormat="1" ht="12.75">
      <c r="A19" s="75" t="s">
        <v>99</v>
      </c>
      <c r="B19" s="65" t="s">
        <v>100</v>
      </c>
      <c r="C19" s="4">
        <f>C20</f>
        <v>106.6</v>
      </c>
      <c r="D19" s="4">
        <f>D20</f>
        <v>0</v>
      </c>
      <c r="E19" s="4">
        <f>E20</f>
        <v>56.9</v>
      </c>
      <c r="F19" s="4"/>
      <c r="G19" s="4"/>
      <c r="H19" s="4">
        <f t="shared" si="0"/>
        <v>-49.699999999999996</v>
      </c>
      <c r="I19" s="4">
        <f t="shared" si="3"/>
        <v>53.37711069418387</v>
      </c>
    </row>
    <row r="20" spans="1:9" ht="12" customHeight="1">
      <c r="A20" s="73" t="s">
        <v>102</v>
      </c>
      <c r="B20" s="7" t="s">
        <v>104</v>
      </c>
      <c r="C20" s="5">
        <v>106.6</v>
      </c>
      <c r="D20" s="5"/>
      <c r="E20" s="5">
        <v>56.9</v>
      </c>
      <c r="F20" s="5"/>
      <c r="G20" s="5"/>
      <c r="H20" s="5">
        <f>E20-C20</f>
        <v>-49.699999999999996</v>
      </c>
      <c r="I20" s="5">
        <f>E20/C20*100</f>
        <v>53.37711069418387</v>
      </c>
    </row>
    <row r="21" spans="1:9" ht="12.75" hidden="1">
      <c r="A21" s="2">
        <v>250203</v>
      </c>
      <c r="B21" s="27" t="s">
        <v>33</v>
      </c>
      <c r="C21" s="5"/>
      <c r="D21" s="5"/>
      <c r="E21" s="5"/>
      <c r="F21" s="5"/>
      <c r="G21" s="5"/>
      <c r="H21" s="5">
        <f>E21-C21</f>
        <v>0</v>
      </c>
      <c r="I21" s="5" t="e">
        <f>E21/C21*100</f>
        <v>#DIV/0!</v>
      </c>
    </row>
    <row r="22" spans="1:9" ht="38.25" hidden="1">
      <c r="A22" s="2">
        <v>250388</v>
      </c>
      <c r="B22" s="7" t="s">
        <v>30</v>
      </c>
      <c r="C22" s="5">
        <v>0</v>
      </c>
      <c r="D22" s="5"/>
      <c r="E22" s="5">
        <v>0</v>
      </c>
      <c r="F22" s="5"/>
      <c r="G22" s="5"/>
      <c r="H22" s="5">
        <f t="shared" si="2"/>
        <v>0</v>
      </c>
      <c r="I22" s="5" t="e">
        <f t="shared" si="3"/>
        <v>#DIV/0!</v>
      </c>
    </row>
    <row r="23" spans="1:9" s="6" customFormat="1" ht="12.75">
      <c r="A23" s="8"/>
      <c r="B23" s="3" t="s">
        <v>13</v>
      </c>
      <c r="C23" s="4">
        <f>C12+C14+C19</f>
        <v>174.8</v>
      </c>
      <c r="D23" s="4">
        <f>D12+D14+D19</f>
        <v>0</v>
      </c>
      <c r="E23" s="4">
        <f>E12+E14+E19</f>
        <v>119.9</v>
      </c>
      <c r="F23" s="4"/>
      <c r="G23" s="4"/>
      <c r="H23" s="4">
        <f t="shared" si="2"/>
        <v>-54.900000000000006</v>
      </c>
      <c r="I23" s="4">
        <f t="shared" si="3"/>
        <v>68.59267734553775</v>
      </c>
    </row>
    <row r="25" spans="1:9" ht="12.75" customHeight="1">
      <c r="A25" s="104" t="s">
        <v>111</v>
      </c>
      <c r="B25" s="104"/>
      <c r="C25" s="104"/>
      <c r="D25" s="104"/>
      <c r="E25" s="104"/>
      <c r="F25" s="104"/>
      <c r="G25" s="104"/>
      <c r="H25" s="104"/>
      <c r="I25" s="104"/>
    </row>
  </sheetData>
  <sheetProtection/>
  <mergeCells count="14">
    <mergeCell ref="D9:D11"/>
    <mergeCell ref="E9:E11"/>
    <mergeCell ref="F9:I9"/>
    <mergeCell ref="F10:G10"/>
    <mergeCell ref="A25:I25"/>
    <mergeCell ref="A5:I5"/>
    <mergeCell ref="H3:I4"/>
    <mergeCell ref="H10:I10"/>
    <mergeCell ref="A9:A11"/>
    <mergeCell ref="B9:B11"/>
    <mergeCell ref="A6:F6"/>
    <mergeCell ref="A7:E7"/>
    <mergeCell ref="A8:B8"/>
    <mergeCell ref="C9:C11"/>
  </mergeCells>
  <printOptions/>
  <pageMargins left="0.48" right="0.19" top="0.16" bottom="0.24" header="0.16" footer="0.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Boss</cp:lastModifiedBy>
  <cp:lastPrinted>2020-03-19T10:37:44Z</cp:lastPrinted>
  <dcterms:created xsi:type="dcterms:W3CDTF">2013-02-06T08:10:16Z</dcterms:created>
  <dcterms:modified xsi:type="dcterms:W3CDTF">2020-03-19T10:38:20Z</dcterms:modified>
  <cp:category/>
  <cp:version/>
  <cp:contentType/>
  <cp:contentStatus/>
</cp:coreProperties>
</file>