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tabRatio="609" activeTab="4"/>
  </bookViews>
  <sheets>
    <sheet name="спец.доходи" sheetId="1" r:id="rId1"/>
    <sheet name="заг.доходи" sheetId="2" r:id="rId2"/>
    <sheet name=" загальний фонд" sheetId="3" r:id="rId3"/>
    <sheet name="Лист1" sheetId="4" state="hidden" r:id="rId4"/>
    <sheet name="спеціальний фонд" sheetId="5" r:id="rId5"/>
  </sheets>
  <definedNames>
    <definedName name="_xlnm.Print_Titles" localSheetId="1">'заг.доходи'!$A:$D</definedName>
    <definedName name="_xlnm.Print_Titles" localSheetId="0">'спец.доходи'!$A:$C</definedName>
    <definedName name="_xlnm.Print_Area" localSheetId="2">' загальний фонд'!$B$1:$I$36</definedName>
    <definedName name="_xlnm.Print_Area" localSheetId="4">'спеціальний фонд'!$B$3:$J$24</definedName>
  </definedNames>
  <calcPr fullCalcOnLoad="1"/>
</workbook>
</file>

<file path=xl/sharedStrings.xml><?xml version="1.0" encoding="utf-8"?>
<sst xmlns="http://schemas.openxmlformats.org/spreadsheetml/2006/main" count="142" uniqueCount="110">
  <si>
    <t>Назва</t>
  </si>
  <si>
    <t>Державне управління</t>
  </si>
  <si>
    <t>Соціальний захист та соціальне забезпечення</t>
  </si>
  <si>
    <t>Утримання та навчально-тренувальна робота ДЮСШ (які підпорядковані громадським організаціям)</t>
  </si>
  <si>
    <t>Утримання апарату управління ФСТ "Колос"</t>
  </si>
  <si>
    <t>Відхилення</t>
  </si>
  <si>
    <t>абсолютне</t>
  </si>
  <si>
    <t>відносне</t>
  </si>
  <si>
    <t>профінансованого до плану на рік</t>
  </si>
  <si>
    <t>Житлово-комунальне господарство</t>
  </si>
  <si>
    <t>Сільське і лісове господарство, рибне господарство та мисливство</t>
  </si>
  <si>
    <t>ВСЬОГО ВИДАТКІВ</t>
  </si>
  <si>
    <t>ККД</t>
  </si>
  <si>
    <t>Доходи</t>
  </si>
  <si>
    <t>*</t>
  </si>
  <si>
    <t>Разом власні доходи</t>
  </si>
  <si>
    <t>Всього доходів</t>
  </si>
  <si>
    <t>Профінансовано за 2014 рік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</si>
  <si>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</si>
  <si>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Субвенція з державного бюджету місцевим бюджетам на проведення виборів депутатів місцевих рад та ільських, селищних, міських голів</t>
  </si>
  <si>
    <t>Проведення місцевих виборів</t>
  </si>
  <si>
    <t>КПКВК</t>
  </si>
  <si>
    <t xml:space="preserve">Спеціаліст-головний бухгалтер </t>
  </si>
  <si>
    <t>Тетяна ЧУБИК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</si>
  <si>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</si>
  <si>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користування надрами для видобування корисних копалин загальнодержавного значення</t>
  </si>
  <si>
    <t>Акцизний податок з реалізації субєктами господарювання роздрібної торгівлі підакцизних товарів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</si>
  <si>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</si>
  <si>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</si>
  <si>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</si>
  <si>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</si>
  <si>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</si>
  <si>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</si>
  <si>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</si>
  <si>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 з юридичних осіб</t>
  </si>
  <si>
    <t>Єдиний податок з фізичних осіб</t>
  </si>
  <si>
    <t>Плата за надання адміністративних послуг</t>
  </si>
  <si>
    <t xml:space="preserve">Адміністративні штрафи та інші санкції </t>
  </si>
  <si>
    <t>Надходження від  викидів забруднюючих речовин в атмосферне повітря стаціонарними джерелами забруднення</t>
  </si>
  <si>
    <t>Надходження від  скидів забруднюючих речовин безпосередньо у водні обєкти</t>
  </si>
  <si>
    <t>Надходження від  розміщення відходів у спеціально відведених для цього місцях чи на обєктах, крім розміщення окремих видів відходів як вторинної сировини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</si>
  <si>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</si>
  <si>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 xml:space="preserve">Державне управління </t>
  </si>
  <si>
    <t>Організаційне, інформаційне та матеріально-технічне забезпечення</t>
  </si>
  <si>
    <t xml:space="preserve">діяльності обласної,районної  ради,районної у місті ради (у разі її </t>
  </si>
  <si>
    <t>Інші заходи у сфері соціального захисту і соціального забезпечення</t>
  </si>
  <si>
    <t xml:space="preserve"> Культура і мистецтво</t>
  </si>
  <si>
    <t>О114000</t>
  </si>
  <si>
    <t>Інші  заходи в галузі культури і мистецтва</t>
  </si>
  <si>
    <t>О114082</t>
  </si>
  <si>
    <t>О113242</t>
  </si>
  <si>
    <t>О113000</t>
  </si>
  <si>
    <t>О11О150</t>
  </si>
  <si>
    <t>О11O100</t>
  </si>
  <si>
    <t>Фізична культура і мистецтво</t>
  </si>
  <si>
    <t xml:space="preserve">Проведення навчально-тренувальних зборів і змагань з олімпійських </t>
  </si>
  <si>
    <t>видів спорту</t>
  </si>
  <si>
    <t>Забезпечення діяльності водопровідно-каналізаційного господарства</t>
  </si>
  <si>
    <t>О116000</t>
  </si>
  <si>
    <t>О115000</t>
  </si>
  <si>
    <t>О115011</t>
  </si>
  <si>
    <t>О116013</t>
  </si>
  <si>
    <t>О116030</t>
  </si>
  <si>
    <t>Організація благоустрою населених пунктів</t>
  </si>
  <si>
    <t>О117100</t>
  </si>
  <si>
    <t>О117130</t>
  </si>
  <si>
    <t>Здійснення заходів із землеустрою</t>
  </si>
  <si>
    <t>О117150</t>
  </si>
  <si>
    <t>Реалізація програм у галузі лісового господарства і мисливства</t>
  </si>
  <si>
    <t>та інформатика</t>
  </si>
  <si>
    <t xml:space="preserve">Транспорт,дорожнє господарство,зв'язок, телекомунікації </t>
  </si>
  <si>
    <t>О117400</t>
  </si>
  <si>
    <t>Утримання та розвиток автомобільних доріг та дорожньої інфраструктури за рахунок місцевого бюджету</t>
  </si>
  <si>
    <t>О117461</t>
  </si>
  <si>
    <t>О118300</t>
  </si>
  <si>
    <t>Охорона навколишнього природного середовища</t>
  </si>
  <si>
    <t>О118340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</si>
  <si>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</si>
  <si>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Природоохоронні заходи за рахунок цільових фондів</t>
  </si>
  <si>
    <t xml:space="preserve">Аналіз виконання  доходів загального фондуТомашгородського селищного бюджету </t>
  </si>
  <si>
    <t xml:space="preserve">  (код бюджету)</t>
  </si>
  <si>
    <t>Спеціаліст-головний бухгалтер                                                                                                                                                        Тетяна ЧУБИК</t>
  </si>
  <si>
    <t>Спеціаліст-головний бухгалтер                                                                                   Тетяна ЧУБИК</t>
  </si>
  <si>
    <t>Усього видатків</t>
  </si>
  <si>
    <t>за 5 місяців 2020 року</t>
  </si>
  <si>
    <t>Затверджено на 2020 рік з урахуванням змін</t>
  </si>
  <si>
    <t>Затверджено на  5 місяців 2020 року</t>
  </si>
  <si>
    <t>Виконано за  5 місяців 2020 року</t>
  </si>
  <si>
    <t xml:space="preserve"> Відхилення /+,-/ до плану на 5 місяців 2020 року</t>
  </si>
  <si>
    <t>Відсоток виконання до плану на 5 місяців</t>
  </si>
  <si>
    <t>Аналіз виконання  доходів спеціального фонду Томашгородського селищного бюджету за 5 місяців 2020 року</t>
  </si>
  <si>
    <t>(код бюджету)</t>
  </si>
  <si>
    <t>Надходження коштів від відшкодування втрат сільськогосподарського і лісогосподарського призначення</t>
  </si>
  <si>
    <t>Виконано за звітний період (касові видатки)</t>
  </si>
  <si>
    <t>виконання до плану на звітний період</t>
  </si>
  <si>
    <t>Аналіз виконання видатків загального фонду  Томашгородського селищного бюджету за 5 місяців 2020 року</t>
  </si>
  <si>
    <t>(згідно даних звіту за 5 місяців 2020 року)</t>
  </si>
  <si>
    <t>Аналіз виконання видатків спеціального фонду  Томашгородського селищного бюджету  за  5 місяців 2020 року</t>
  </si>
  <si>
    <t>О119770</t>
  </si>
  <si>
    <t>Інші субвенції з місцевого бюджету</t>
  </si>
  <si>
    <t>Субвенція з місцевого бюджету іншим місцевим бюджетам на здійснення заходів за рахунок коштів місцевих бюджетів</t>
  </si>
  <si>
    <t>Затверджено на 2020 рік з врахуванням змін (кошторисні призначення)</t>
  </si>
  <si>
    <t xml:space="preserve"> грн.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</si>
  <si>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</si>
  <si>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</si>
  <si>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грн.</t>
  </si>
  <si>
    <t>Додаток 1                                                   до рішення Томашгородської селищної ради "Звіт про виконання селищного бюджету за 5   місяців 2020 року"від 25.06.2020 №379</t>
  </si>
  <si>
    <t>Додаток 3                                              до рішення Томашгородської селищної ради "Звіт про виконання селищного бюджету за 5   місяців 2020 року"від 25.06.2020 №379</t>
  </si>
  <si>
    <t>Додаток 2                                             до рішення Томашгородської селищної ради "Звіт про виконання селищного бюджету за 5   місяців 2020 року"від 25.06.2020 №379</t>
  </si>
  <si>
    <t>Додаток  4                                           до рішення Томашгородської селищної ради "Звіт про виконання селищного бюджету за 5   місяців 2020 року"від 25.06.2020 №379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</si>
</sst>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%"/>
    <numFmt numFmtId="189" formatCode="0.0"/>
    <numFmt numFmtId="190" formatCode="0.000"/>
    <numFmt numFmtId="191" formatCode="#0.00"/>
    <numFmt numFmtId="192" formatCode="#0.000"/>
    <numFmt numFmtId="193" formatCode="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0"/>
  </numFmts>
  <fonts count="60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u val="single"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89" fontId="3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89" fontId="3" fillId="0" borderId="0" xfId="0" applyNumberFormat="1" applyFont="1" applyAlignment="1">
      <alignment horizontal="center" vertical="center" wrapText="1"/>
    </xf>
    <xf numFmtId="0" fontId="2" fillId="0" borderId="0" xfId="50" applyFont="1">
      <alignment/>
      <protection/>
    </xf>
    <xf numFmtId="0" fontId="3" fillId="0" borderId="0" xfId="50" applyFont="1" applyAlignment="1">
      <alignment horizontal="center"/>
      <protection/>
    </xf>
    <xf numFmtId="0" fontId="5" fillId="0" borderId="10" xfId="50" applyFont="1" applyBorder="1">
      <alignment/>
      <protection/>
    </xf>
    <xf numFmtId="0" fontId="5" fillId="0" borderId="11" xfId="50" applyFont="1" applyBorder="1" applyAlignment="1">
      <alignment wrapText="1"/>
      <protection/>
    </xf>
    <xf numFmtId="0" fontId="3" fillId="0" borderId="0" xfId="49" applyFont="1" applyAlignment="1">
      <alignment horizontal="center"/>
      <protection/>
    </xf>
    <xf numFmtId="0" fontId="2" fillId="0" borderId="0" xfId="49" applyFont="1">
      <alignment/>
      <protection/>
    </xf>
    <xf numFmtId="0" fontId="2" fillId="0" borderId="11" xfId="0" applyFont="1" applyFill="1" applyBorder="1" applyAlignment="1" applyProtection="1">
      <alignment horizontal="left" vertical="center" wrapText="1"/>
      <protection hidden="1"/>
    </xf>
    <xf numFmtId="0" fontId="3" fillId="0" borderId="0" xfId="49" applyFont="1">
      <alignment/>
      <protection/>
    </xf>
    <xf numFmtId="0" fontId="6" fillId="0" borderId="10" xfId="50" applyFont="1" applyBorder="1">
      <alignment/>
      <protection/>
    </xf>
    <xf numFmtId="0" fontId="3" fillId="0" borderId="0" xfId="50" applyFont="1">
      <alignment/>
      <protection/>
    </xf>
    <xf numFmtId="0" fontId="6" fillId="0" borderId="10" xfId="50" applyFont="1" applyBorder="1" applyAlignment="1">
      <alignment horizontal="left" vertical="center" wrapText="1"/>
      <protection/>
    </xf>
    <xf numFmtId="189" fontId="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49" applyFont="1">
      <alignment/>
      <protection/>
    </xf>
    <xf numFmtId="0" fontId="6" fillId="0" borderId="0" xfId="50" applyFont="1" applyAlignment="1">
      <alignment/>
      <protection/>
    </xf>
    <xf numFmtId="0" fontId="6" fillId="0" borderId="0" xfId="50" applyFont="1" applyAlignment="1">
      <alignment horizontal="center"/>
      <protection/>
    </xf>
    <xf numFmtId="0" fontId="5" fillId="0" borderId="0" xfId="50" applyFont="1">
      <alignment/>
      <protection/>
    </xf>
    <xf numFmtId="0" fontId="2" fillId="0" borderId="10" xfId="49" applyFont="1" applyBorder="1">
      <alignment/>
      <protection/>
    </xf>
    <xf numFmtId="0" fontId="2" fillId="0" borderId="10" xfId="49" applyFont="1" applyBorder="1" applyAlignment="1">
      <alignment wrapText="1"/>
      <protection/>
    </xf>
    <xf numFmtId="193" fontId="2" fillId="0" borderId="10" xfId="49" applyNumberFormat="1" applyFont="1" applyBorder="1">
      <alignment/>
      <protection/>
    </xf>
    <xf numFmtId="0" fontId="2" fillId="0" borderId="10" xfId="0" applyFont="1" applyBorder="1" applyAlignment="1">
      <alignment wrapText="1"/>
    </xf>
    <xf numFmtId="0" fontId="3" fillId="0" borderId="10" xfId="49" applyFont="1" applyBorder="1">
      <alignment/>
      <protection/>
    </xf>
    <xf numFmtId="0" fontId="3" fillId="0" borderId="10" xfId="49" applyFont="1" applyBorder="1" applyAlignment="1">
      <alignment wrapText="1"/>
      <protection/>
    </xf>
    <xf numFmtId="193" fontId="3" fillId="0" borderId="10" xfId="49" applyNumberFormat="1" applyFont="1" applyBorder="1">
      <alignment/>
      <protection/>
    </xf>
    <xf numFmtId="193" fontId="3" fillId="32" borderId="10" xfId="49" applyNumberFormat="1" applyFont="1" applyFill="1" applyBorder="1">
      <alignment/>
      <protection/>
    </xf>
    <xf numFmtId="0" fontId="55" fillId="0" borderId="12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189" fontId="2" fillId="0" borderId="1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89" fontId="2" fillId="0" borderId="11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189" fontId="2" fillId="0" borderId="16" xfId="0" applyNumberFormat="1" applyFont="1" applyBorder="1" applyAlignment="1">
      <alignment horizontal="center" vertical="center" wrapText="1"/>
    </xf>
    <xf numFmtId="189" fontId="3" fillId="0" borderId="17" xfId="0" applyNumberFormat="1" applyFont="1" applyBorder="1" applyAlignment="1">
      <alignment horizontal="center" vertical="center" wrapText="1"/>
    </xf>
    <xf numFmtId="189" fontId="2" fillId="0" borderId="17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56" fillId="0" borderId="18" xfId="0" applyFont="1" applyBorder="1" applyAlignment="1">
      <alignment/>
    </xf>
    <xf numFmtId="0" fontId="56" fillId="0" borderId="14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wrapText="1"/>
    </xf>
    <xf numFmtId="0" fontId="55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56" fillId="0" borderId="2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56" fillId="0" borderId="12" xfId="0" applyFont="1" applyBorder="1" applyAlignment="1">
      <alignment/>
    </xf>
    <xf numFmtId="0" fontId="3" fillId="0" borderId="11" xfId="0" applyFont="1" applyBorder="1" applyAlignment="1">
      <alignment horizontal="left" vertical="center" wrapText="1"/>
    </xf>
    <xf numFmtId="189" fontId="3" fillId="0" borderId="15" xfId="0" applyNumberFormat="1" applyFont="1" applyBorder="1" applyAlignment="1">
      <alignment horizontal="center" vertical="center" wrapText="1"/>
    </xf>
    <xf numFmtId="189" fontId="3" fillId="0" borderId="0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left"/>
    </xf>
    <xf numFmtId="0" fontId="55" fillId="0" borderId="10" xfId="0" applyFont="1" applyBorder="1" applyAlignment="1">
      <alignment horizontal="center" vertical="top"/>
    </xf>
    <xf numFmtId="0" fontId="55" fillId="0" borderId="11" xfId="0" applyFont="1" applyBorder="1" applyAlignment="1">
      <alignment horizontal="center"/>
    </xf>
    <xf numFmtId="0" fontId="56" fillId="0" borderId="19" xfId="0" applyFont="1" applyBorder="1" applyAlignment="1">
      <alignment/>
    </xf>
    <xf numFmtId="0" fontId="56" fillId="0" borderId="11" xfId="0" applyFont="1" applyBorder="1" applyAlignment="1">
      <alignment horizontal="center"/>
    </xf>
    <xf numFmtId="0" fontId="6" fillId="0" borderId="0" xfId="49" applyFont="1" applyAlignment="1">
      <alignment horizontal="center"/>
      <protection/>
    </xf>
    <xf numFmtId="0" fontId="6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2" fillId="0" borderId="10" xfId="49" applyFont="1" applyBorder="1" applyAlignment="1">
      <alignment/>
      <protection/>
    </xf>
    <xf numFmtId="189" fontId="3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49" applyFont="1">
      <alignment/>
      <protection/>
    </xf>
    <xf numFmtId="0" fontId="9" fillId="0" borderId="0" xfId="49" applyFont="1" applyAlignment="1">
      <alignment horizontal="right"/>
      <protection/>
    </xf>
    <xf numFmtId="0" fontId="9" fillId="0" borderId="0" xfId="50" applyFont="1" applyAlignment="1">
      <alignment horizontal="right"/>
      <protection/>
    </xf>
    <xf numFmtId="0" fontId="5" fillId="0" borderId="15" xfId="50" applyFont="1" applyBorder="1" applyAlignment="1">
      <alignment/>
      <protection/>
    </xf>
    <xf numFmtId="0" fontId="5" fillId="0" borderId="11" xfId="50" applyFont="1" applyBorder="1" applyAlignment="1">
      <alignment/>
      <protection/>
    </xf>
    <xf numFmtId="0" fontId="0" fillId="0" borderId="18" xfId="0" applyBorder="1" applyAlignment="1">
      <alignment/>
    </xf>
    <xf numFmtId="0" fontId="3" fillId="32" borderId="10" xfId="49" applyFont="1" applyFill="1" applyBorder="1" applyAlignment="1">
      <alignment/>
      <protection/>
    </xf>
    <xf numFmtId="0" fontId="3" fillId="0" borderId="10" xfId="49" applyFont="1" applyBorder="1" applyAlignment="1">
      <alignment/>
      <protection/>
    </xf>
    <xf numFmtId="0" fontId="5" fillId="0" borderId="11" xfId="50" applyFont="1" applyBorder="1">
      <alignment/>
      <protection/>
    </xf>
    <xf numFmtId="0" fontId="6" fillId="0" borderId="11" xfId="50" applyFont="1" applyBorder="1" applyAlignment="1">
      <alignment horizontal="center"/>
      <protection/>
    </xf>
    <xf numFmtId="193" fontId="5" fillId="0" borderId="11" xfId="50" applyNumberFormat="1" applyFont="1" applyBorder="1" applyAlignment="1">
      <alignment horizontal="center"/>
      <protection/>
    </xf>
    <xf numFmtId="193" fontId="5" fillId="0" borderId="10" xfId="50" applyNumberFormat="1" applyFont="1" applyBorder="1" applyAlignment="1">
      <alignment horizontal="center"/>
      <protection/>
    </xf>
    <xf numFmtId="193" fontId="6" fillId="0" borderId="10" xfId="50" applyNumberFormat="1" applyFont="1" applyBorder="1" applyAlignment="1">
      <alignment horizontal="center"/>
      <protection/>
    </xf>
    <xf numFmtId="193" fontId="6" fillId="32" borderId="10" xfId="50" applyNumberFormat="1" applyFont="1" applyFill="1" applyBorder="1" applyAlignment="1">
      <alignment horizontal="center"/>
      <protection/>
    </xf>
    <xf numFmtId="0" fontId="6" fillId="0" borderId="15" xfId="49" applyFont="1" applyBorder="1" applyAlignment="1">
      <alignment horizontal="center" vertical="center" wrapText="1"/>
      <protection/>
    </xf>
    <xf numFmtId="0" fontId="6" fillId="0" borderId="11" xfId="49" applyFont="1" applyBorder="1" applyAlignment="1">
      <alignment horizontal="center" vertical="center" wrapText="1"/>
      <protection/>
    </xf>
    <xf numFmtId="0" fontId="9" fillId="0" borderId="0" xfId="50" applyFont="1" applyAlignment="1">
      <alignment horizontal="left"/>
      <protection/>
    </xf>
    <xf numFmtId="0" fontId="9" fillId="0" borderId="0" xfId="0" applyFont="1" applyAlignment="1">
      <alignment horizontal="left" vertical="center" wrapText="1"/>
    </xf>
    <xf numFmtId="0" fontId="6" fillId="32" borderId="14" xfId="50" applyFont="1" applyFill="1" applyBorder="1">
      <alignment/>
      <protection/>
    </xf>
    <xf numFmtId="0" fontId="6" fillId="32" borderId="21" xfId="50" applyFont="1" applyFill="1" applyBorder="1">
      <alignment/>
      <protection/>
    </xf>
    <xf numFmtId="0" fontId="6" fillId="32" borderId="22" xfId="50" applyFont="1" applyFill="1" applyBorder="1">
      <alignment/>
      <protection/>
    </xf>
    <xf numFmtId="0" fontId="5" fillId="0" borderId="15" xfId="50" applyFont="1" applyBorder="1" applyAlignment="1">
      <alignment/>
      <protection/>
    </xf>
    <xf numFmtId="0" fontId="5" fillId="0" borderId="11" xfId="50" applyFont="1" applyBorder="1" applyAlignment="1">
      <alignment/>
      <protection/>
    </xf>
    <xf numFmtId="0" fontId="6" fillId="0" borderId="15" xfId="50" applyFont="1" applyBorder="1" applyAlignment="1">
      <alignment horizontal="center" vertical="center" wrapText="1"/>
      <protection/>
    </xf>
    <xf numFmtId="0" fontId="5" fillId="0" borderId="11" xfId="50" applyFont="1" applyBorder="1" applyAlignment="1">
      <alignment horizontal="center" vertical="center" wrapText="1"/>
      <protection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6" fillId="0" borderId="0" xfId="50" applyFont="1" applyAlignment="1">
      <alignment horizontal="center" wrapText="1"/>
      <protection/>
    </xf>
    <xf numFmtId="0" fontId="2" fillId="0" borderId="0" xfId="49" applyFont="1" applyAlignment="1">
      <alignment horizontal="center"/>
      <protection/>
    </xf>
    <xf numFmtId="0" fontId="8" fillId="0" borderId="15" xfId="49" applyFont="1" applyBorder="1" applyAlignment="1">
      <alignment horizontal="center" vertical="center" wrapText="1"/>
      <protection/>
    </xf>
    <xf numFmtId="0" fontId="8" fillId="0" borderId="11" xfId="49" applyFont="1" applyBorder="1" applyAlignment="1">
      <alignment horizontal="center" vertical="center" wrapText="1"/>
      <protection/>
    </xf>
    <xf numFmtId="0" fontId="6" fillId="0" borderId="0" xfId="49" applyFont="1" applyAlignment="1">
      <alignment horizontal="center"/>
      <protection/>
    </xf>
    <xf numFmtId="0" fontId="2" fillId="0" borderId="10" xfId="49" applyFont="1" applyBorder="1" applyAlignment="1">
      <alignment/>
      <protection/>
    </xf>
    <xf numFmtId="0" fontId="3" fillId="0" borderId="10" xfId="49" applyFont="1" applyBorder="1" applyAlignment="1">
      <alignment horizontal="center"/>
      <protection/>
    </xf>
    <xf numFmtId="0" fontId="2" fillId="0" borderId="10" xfId="49" applyFont="1" applyBorder="1" applyAlignment="1">
      <alignment horizontal="center"/>
      <protection/>
    </xf>
    <xf numFmtId="0" fontId="3" fillId="0" borderId="15" xfId="49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59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10" fillId="0" borderId="0" xfId="50" applyFont="1" applyAlignment="1">
      <alignment horizontal="left"/>
      <protection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на сесію аналіз за 2012 заг фонд" xfId="49"/>
    <cellStyle name="Звичайний_на сесію аналіз за 2012 спец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E22">
      <selection activeCell="M10" sqref="M10"/>
    </sheetView>
  </sheetViews>
  <sheetFormatPr defaultColWidth="9.140625" defaultRowHeight="12.75"/>
  <cols>
    <col min="1" max="1" width="0.13671875" style="10" customWidth="1"/>
    <col min="2" max="2" width="13.8515625" style="10" customWidth="1"/>
    <col min="3" max="3" width="42.8515625" style="10" customWidth="1"/>
    <col min="4" max="4" width="21.00390625" style="10" customWidth="1"/>
    <col min="5" max="5" width="18.57421875" style="10" customWidth="1"/>
    <col min="6" max="6" width="15.57421875" style="10" customWidth="1"/>
    <col min="7" max="7" width="16.57421875" style="10" customWidth="1"/>
    <col min="8" max="8" width="15.421875" style="10" customWidth="1"/>
    <col min="9" max="9" width="9.140625" style="10" customWidth="1"/>
    <col min="10" max="10" width="10.57421875" style="10" bestFit="1" customWidth="1"/>
    <col min="11" max="16384" width="9.140625" style="10" customWidth="1"/>
  </cols>
  <sheetData>
    <row r="1" spans="8:9" ht="66.75" customHeight="1">
      <c r="H1" s="96" t="s">
        <v>107</v>
      </c>
      <c r="I1" s="96"/>
    </row>
    <row r="2" spans="1:8" ht="28.5" customHeight="1">
      <c r="A2" s="11"/>
      <c r="B2" s="11"/>
      <c r="C2" s="106" t="s">
        <v>90</v>
      </c>
      <c r="D2" s="106"/>
      <c r="E2" s="106"/>
      <c r="F2" s="106"/>
      <c r="G2" s="106"/>
      <c r="H2" s="106"/>
    </row>
    <row r="3" spans="1:9" ht="15.75">
      <c r="A3" s="25"/>
      <c r="B3" s="25"/>
      <c r="C3" s="104">
        <v>17315402000</v>
      </c>
      <c r="D3" s="105"/>
      <c r="E3" s="105"/>
      <c r="F3" s="105"/>
      <c r="G3" s="105"/>
      <c r="H3" s="105"/>
      <c r="I3" s="105"/>
    </row>
    <row r="4" spans="1:8" ht="15.75">
      <c r="A4" s="24"/>
      <c r="B4" s="24"/>
      <c r="C4" s="95" t="s">
        <v>91</v>
      </c>
      <c r="D4" s="95"/>
      <c r="E4" s="95"/>
      <c r="F4" s="95"/>
      <c r="G4" s="95"/>
      <c r="H4" s="95"/>
    </row>
    <row r="5" spans="1:8" ht="15.75">
      <c r="A5" s="26"/>
      <c r="B5" s="26"/>
      <c r="C5" s="79" t="s">
        <v>96</v>
      </c>
      <c r="D5" s="26"/>
      <c r="E5" s="26"/>
      <c r="F5" s="26"/>
      <c r="G5" s="26"/>
      <c r="H5" s="81" t="s">
        <v>105</v>
      </c>
    </row>
    <row r="6" spans="1:8" ht="12.75" customHeight="1">
      <c r="A6" s="100"/>
      <c r="B6" s="82"/>
      <c r="C6" s="102" t="s">
        <v>13</v>
      </c>
      <c r="D6" s="93" t="s">
        <v>85</v>
      </c>
      <c r="E6" s="93" t="s">
        <v>86</v>
      </c>
      <c r="F6" s="93" t="s">
        <v>87</v>
      </c>
      <c r="G6" s="93" t="s">
        <v>88</v>
      </c>
      <c r="H6" s="93" t="s">
        <v>89</v>
      </c>
    </row>
    <row r="7" spans="1:8" ht="51" customHeight="1">
      <c r="A7" s="101"/>
      <c r="B7" s="88" t="s">
        <v>12</v>
      </c>
      <c r="C7" s="103"/>
      <c r="D7" s="94"/>
      <c r="E7" s="94"/>
      <c r="F7" s="94"/>
      <c r="G7" s="94"/>
      <c r="H7" s="94"/>
    </row>
    <row r="8" spans="1:8" ht="46.5" customHeight="1">
      <c r="A8" s="12"/>
      <c r="B8" s="83">
        <v>19010100</v>
      </c>
      <c r="C8" s="13" t="s">
        <v>38</v>
      </c>
      <c r="D8" s="89">
        <v>2400</v>
      </c>
      <c r="E8" s="89">
        <v>600</v>
      </c>
      <c r="F8" s="89">
        <v>3247</v>
      </c>
      <c r="G8" s="89">
        <f>F8-E8</f>
        <v>2647</v>
      </c>
      <c r="H8" s="89">
        <f>F8*100/E8</f>
        <v>541.1666666666666</v>
      </c>
    </row>
    <row r="9" spans="1:8" ht="46.5" customHeight="1">
      <c r="A9" s="12"/>
      <c r="B9" s="87">
        <v>19010200</v>
      </c>
      <c r="C9" s="13" t="s">
        <v>39</v>
      </c>
      <c r="D9" s="89">
        <v>2100</v>
      </c>
      <c r="E9" s="89">
        <v>800</v>
      </c>
      <c r="F9" s="89">
        <v>2857</v>
      </c>
      <c r="G9" s="89">
        <f>F9-E9</f>
        <v>2057</v>
      </c>
      <c r="H9" s="89">
        <f>F9*100/E9</f>
        <v>357.125</v>
      </c>
    </row>
    <row r="10" spans="1:8" ht="62.25" customHeight="1">
      <c r="A10" s="12"/>
      <c r="B10" s="87">
        <v>19010300</v>
      </c>
      <c r="C10" s="13" t="s">
        <v>40</v>
      </c>
      <c r="D10" s="90">
        <v>3100</v>
      </c>
      <c r="E10" s="90">
        <v>700</v>
      </c>
      <c r="F10" s="90">
        <v>2093</v>
      </c>
      <c r="G10" s="89">
        <f>F10-E10</f>
        <v>1393</v>
      </c>
      <c r="H10" s="89">
        <f>F10*100/E10</f>
        <v>299</v>
      </c>
    </row>
    <row r="11" spans="1:8" ht="62.25" customHeight="1">
      <c r="A11" s="12"/>
      <c r="B11" s="87">
        <v>21110000</v>
      </c>
      <c r="C11" s="13" t="s">
        <v>92</v>
      </c>
      <c r="D11" s="90"/>
      <c r="E11" s="90"/>
      <c r="F11" s="90">
        <v>299</v>
      </c>
      <c r="G11" s="89">
        <f>F11-E11</f>
        <v>299</v>
      </c>
      <c r="H11" s="89"/>
    </row>
    <row r="12" spans="1:8" ht="62.25" customHeight="1">
      <c r="A12" s="12"/>
      <c r="B12" s="87">
        <v>25010300</v>
      </c>
      <c r="C12" s="13" t="s">
        <v>41</v>
      </c>
      <c r="D12" s="90">
        <v>6230</v>
      </c>
      <c r="E12" s="90">
        <v>2600</v>
      </c>
      <c r="F12" s="90">
        <v>2883</v>
      </c>
      <c r="G12" s="89">
        <f>F12-E12</f>
        <v>283</v>
      </c>
      <c r="H12" s="89">
        <f>F12*100/E12</f>
        <v>110.88461538461539</v>
      </c>
    </row>
    <row r="13" spans="1:8" s="19" customFormat="1" ht="25.5" customHeight="1">
      <c r="A13" s="18"/>
      <c r="B13" s="18"/>
      <c r="C13" s="20" t="s">
        <v>15</v>
      </c>
      <c r="D13" s="91">
        <f>D8+D9+D10+D11+D12</f>
        <v>13830</v>
      </c>
      <c r="E13" s="91">
        <f>E8+E9+E10+E11+E12</f>
        <v>4700</v>
      </c>
      <c r="F13" s="91">
        <f>F8+F9+F10+F11+F12</f>
        <v>11379</v>
      </c>
      <c r="G13" s="91">
        <f>G8+G9+G10+G11+G12</f>
        <v>6679</v>
      </c>
      <c r="H13" s="89">
        <f>F13*100/E13</f>
        <v>242.10638297872342</v>
      </c>
    </row>
    <row r="14" spans="1:8" ht="22.5" customHeight="1">
      <c r="A14" s="97" t="s">
        <v>16</v>
      </c>
      <c r="B14" s="98"/>
      <c r="C14" s="99"/>
      <c r="D14" s="92">
        <f>D13</f>
        <v>13830</v>
      </c>
      <c r="E14" s="92">
        <f>E13</f>
        <v>4700</v>
      </c>
      <c r="F14" s="92">
        <f>F13</f>
        <v>11379</v>
      </c>
      <c r="G14" s="92">
        <f>G13</f>
        <v>6679</v>
      </c>
      <c r="H14" s="89">
        <f>F14*100/E14</f>
        <v>242.10638297872342</v>
      </c>
    </row>
    <row r="18" spans="3:8" ht="15.75">
      <c r="C18" s="23" t="s">
        <v>22</v>
      </c>
      <c r="D18" s="23"/>
      <c r="E18" s="23"/>
      <c r="F18" s="23"/>
      <c r="G18" s="23"/>
      <c r="H18" s="23" t="s">
        <v>23</v>
      </c>
    </row>
  </sheetData>
  <sheetProtection/>
  <mergeCells count="12">
    <mergeCell ref="A14:C14"/>
    <mergeCell ref="D6:D7"/>
    <mergeCell ref="A6:A7"/>
    <mergeCell ref="C6:C7"/>
    <mergeCell ref="C3:I3"/>
    <mergeCell ref="C2:H2"/>
    <mergeCell ref="G6:G7"/>
    <mergeCell ref="H6:H7"/>
    <mergeCell ref="E6:E7"/>
    <mergeCell ref="C4:H4"/>
    <mergeCell ref="F6:F7"/>
    <mergeCell ref="H1:I1"/>
  </mergeCells>
  <printOptions/>
  <pageMargins left="1.14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3">
      <pane xSplit="4" ySplit="10" topLeftCell="E13" activePane="bottomRight" state="frozen"/>
      <selection pane="topLeft" activeCell="A3" sqref="A3"/>
      <selection pane="topRight" activeCell="D3" sqref="D3"/>
      <selection pane="bottomLeft" activeCell="A9" sqref="A9"/>
      <selection pane="bottomRight" activeCell="H4" sqref="H4:I4"/>
    </sheetView>
  </sheetViews>
  <sheetFormatPr defaultColWidth="9.140625" defaultRowHeight="12.75"/>
  <cols>
    <col min="1" max="1" width="6.140625" style="15" hidden="1" customWidth="1"/>
    <col min="2" max="2" width="6.140625" style="15" customWidth="1"/>
    <col min="3" max="3" width="9.140625" style="15" customWidth="1"/>
    <col min="4" max="4" width="65.57421875" style="15" customWidth="1"/>
    <col min="5" max="5" width="11.140625" style="15" customWidth="1"/>
    <col min="6" max="6" width="9.57421875" style="15" customWidth="1"/>
    <col min="7" max="7" width="11.421875" style="15" customWidth="1"/>
    <col min="8" max="8" width="10.8515625" style="15" customWidth="1"/>
    <col min="9" max="9" width="9.57421875" style="15" customWidth="1"/>
    <col min="10" max="16384" width="9.140625" style="15" customWidth="1"/>
  </cols>
  <sheetData>
    <row r="2" spans="1:6" ht="12.75">
      <c r="A2" s="14"/>
      <c r="B2" s="14"/>
      <c r="C2" s="14"/>
      <c r="D2" s="14"/>
      <c r="E2" s="14"/>
      <c r="F2" s="14"/>
    </row>
    <row r="3" spans="1:9" ht="15.75">
      <c r="A3" s="110"/>
      <c r="B3" s="110"/>
      <c r="C3" s="110"/>
      <c r="D3" s="110"/>
      <c r="E3" s="110"/>
      <c r="F3" s="110"/>
      <c r="G3" s="110"/>
      <c r="H3" s="110"/>
      <c r="I3" s="110"/>
    </row>
    <row r="4" spans="1:9" ht="84" customHeight="1">
      <c r="A4" s="71"/>
      <c r="B4" s="110"/>
      <c r="C4" s="71"/>
      <c r="D4" s="71"/>
      <c r="E4" s="71"/>
      <c r="F4" s="71"/>
      <c r="G4" s="71"/>
      <c r="H4" s="96" t="s">
        <v>106</v>
      </c>
      <c r="I4" s="96"/>
    </row>
    <row r="5" spans="1:9" ht="15.75" customHeight="1">
      <c r="A5" s="71"/>
      <c r="B5" s="110"/>
      <c r="C5" s="71"/>
      <c r="D5" s="71"/>
      <c r="E5" s="71"/>
      <c r="F5" s="71"/>
      <c r="G5" s="71"/>
      <c r="H5" s="71"/>
      <c r="I5" s="71"/>
    </row>
    <row r="6" spans="1:11" ht="15.75">
      <c r="A6" s="14"/>
      <c r="B6" s="110"/>
      <c r="C6" s="14"/>
      <c r="D6" s="110" t="s">
        <v>79</v>
      </c>
      <c r="E6" s="110"/>
      <c r="F6" s="110"/>
      <c r="G6" s="110"/>
      <c r="H6" s="110"/>
      <c r="I6" s="110"/>
      <c r="J6" s="110"/>
      <c r="K6" s="110"/>
    </row>
    <row r="7" spans="1:9" ht="15.75">
      <c r="A7" s="110" t="s">
        <v>84</v>
      </c>
      <c r="B7" s="110"/>
      <c r="C7" s="110"/>
      <c r="D7" s="110"/>
      <c r="E7" s="110"/>
      <c r="F7" s="110"/>
      <c r="G7" s="110"/>
      <c r="H7" s="110"/>
      <c r="I7" s="110"/>
    </row>
    <row r="8" spans="1:10" ht="15.75">
      <c r="A8" s="71"/>
      <c r="B8" s="110"/>
      <c r="C8" s="71"/>
      <c r="D8" s="104">
        <v>17315402000</v>
      </c>
      <c r="E8" s="105"/>
      <c r="F8" s="105"/>
      <c r="G8" s="105"/>
      <c r="H8" s="105"/>
      <c r="I8" s="105"/>
      <c r="J8" s="105"/>
    </row>
    <row r="9" spans="1:9" ht="15.75">
      <c r="A9" s="71"/>
      <c r="B9" s="110"/>
      <c r="C9" s="71"/>
      <c r="D9" s="95" t="s">
        <v>80</v>
      </c>
      <c r="E9" s="95"/>
      <c r="F9" s="95"/>
      <c r="G9" s="95"/>
      <c r="H9" s="95"/>
      <c r="I9" s="95"/>
    </row>
    <row r="10" spans="2:9" ht="12.75">
      <c r="B10" s="110"/>
      <c r="D10" s="79" t="s">
        <v>96</v>
      </c>
      <c r="I10" s="80" t="s">
        <v>102</v>
      </c>
    </row>
    <row r="11" spans="1:9" ht="12.75" customHeight="1">
      <c r="A11" s="111"/>
      <c r="B11" s="110"/>
      <c r="C11" s="112" t="s">
        <v>12</v>
      </c>
      <c r="D11" s="114" t="s">
        <v>13</v>
      </c>
      <c r="E11" s="108" t="s">
        <v>85</v>
      </c>
      <c r="F11" s="108" t="s">
        <v>86</v>
      </c>
      <c r="G11" s="108" t="s">
        <v>87</v>
      </c>
      <c r="H11" s="108" t="s">
        <v>88</v>
      </c>
      <c r="I11" s="108" t="s">
        <v>89</v>
      </c>
    </row>
    <row r="12" spans="1:9" ht="56.25" customHeight="1">
      <c r="A12" s="111"/>
      <c r="B12" s="110"/>
      <c r="C12" s="113"/>
      <c r="D12" s="115"/>
      <c r="E12" s="109"/>
      <c r="F12" s="109"/>
      <c r="G12" s="109"/>
      <c r="H12" s="109"/>
      <c r="I12" s="109"/>
    </row>
    <row r="13" spans="1:9" ht="65.25" customHeight="1">
      <c r="A13" s="27"/>
      <c r="B13" s="110"/>
      <c r="C13" s="27">
        <v>13010200</v>
      </c>
      <c r="D13" s="28" t="s">
        <v>24</v>
      </c>
      <c r="E13" s="29">
        <v>1125000</v>
      </c>
      <c r="F13" s="29">
        <v>672400</v>
      </c>
      <c r="G13" s="29">
        <v>905758</v>
      </c>
      <c r="H13" s="29">
        <f>G13-F13</f>
        <v>233358</v>
      </c>
      <c r="I13" s="29">
        <f>G13*100/F13</f>
        <v>134.70523497917907</v>
      </c>
    </row>
    <row r="14" spans="1:9" ht="30.75" customHeight="1">
      <c r="A14" s="27" t="s">
        <v>14</v>
      </c>
      <c r="B14" s="110"/>
      <c r="C14" s="27">
        <v>13030100</v>
      </c>
      <c r="D14" s="28" t="s">
        <v>25</v>
      </c>
      <c r="E14" s="29">
        <v>165000</v>
      </c>
      <c r="F14" s="29">
        <v>75000</v>
      </c>
      <c r="G14" s="29">
        <v>69849</v>
      </c>
      <c r="H14" s="29">
        <f aca="true" t="shared" si="0" ref="H14:H28">G14-F14</f>
        <v>-5151</v>
      </c>
      <c r="I14" s="29">
        <f aca="true" t="shared" si="1" ref="I14:I26">G14*100/F14</f>
        <v>93.132</v>
      </c>
    </row>
    <row r="15" spans="1:9" ht="37.5" customHeight="1">
      <c r="A15" s="27"/>
      <c r="B15" s="110"/>
      <c r="C15" s="27">
        <v>14040000</v>
      </c>
      <c r="D15" s="30" t="s">
        <v>26</v>
      </c>
      <c r="E15" s="29">
        <v>53200</v>
      </c>
      <c r="F15" s="29">
        <v>21000</v>
      </c>
      <c r="G15" s="29">
        <v>27680</v>
      </c>
      <c r="H15" s="29">
        <f t="shared" si="0"/>
        <v>6680</v>
      </c>
      <c r="I15" s="29">
        <f t="shared" si="1"/>
        <v>131.8095238095238</v>
      </c>
    </row>
    <row r="16" spans="1:9" ht="30.75" customHeight="1">
      <c r="A16" s="27"/>
      <c r="B16" s="110"/>
      <c r="C16" s="27">
        <v>18010200</v>
      </c>
      <c r="D16" s="30" t="s">
        <v>28</v>
      </c>
      <c r="E16" s="29">
        <v>1100</v>
      </c>
      <c r="F16" s="29"/>
      <c r="G16" s="29">
        <v>1191</v>
      </c>
      <c r="H16" s="29">
        <f t="shared" si="0"/>
        <v>1191</v>
      </c>
      <c r="I16" s="29"/>
    </row>
    <row r="17" spans="1:9" ht="30.75" customHeight="1">
      <c r="A17" s="27"/>
      <c r="B17" s="110"/>
      <c r="C17" s="27">
        <v>18010300</v>
      </c>
      <c r="D17" s="30" t="s">
        <v>27</v>
      </c>
      <c r="E17" s="29">
        <v>65500</v>
      </c>
      <c r="F17" s="29"/>
      <c r="G17" s="29">
        <v>920</v>
      </c>
      <c r="H17" s="29">
        <f t="shared" si="0"/>
        <v>920</v>
      </c>
      <c r="I17" s="29"/>
    </row>
    <row r="18" spans="1:9" ht="31.5" customHeight="1">
      <c r="A18" s="27"/>
      <c r="B18" s="110"/>
      <c r="C18" s="27">
        <v>18010400</v>
      </c>
      <c r="D18" s="30" t="s">
        <v>29</v>
      </c>
      <c r="E18" s="29">
        <v>85000</v>
      </c>
      <c r="F18" s="29">
        <v>42400</v>
      </c>
      <c r="G18" s="29">
        <v>40130</v>
      </c>
      <c r="H18" s="29">
        <f t="shared" si="0"/>
        <v>-2270</v>
      </c>
      <c r="I18" s="29">
        <f t="shared" si="1"/>
        <v>94.64622641509433</v>
      </c>
    </row>
    <row r="19" spans="1:9" ht="31.5" customHeight="1">
      <c r="A19" s="27"/>
      <c r="B19" s="110"/>
      <c r="C19" s="27">
        <v>18010500</v>
      </c>
      <c r="D19" s="30" t="s">
        <v>30</v>
      </c>
      <c r="E19" s="29">
        <v>438300</v>
      </c>
      <c r="F19" s="29">
        <v>183700</v>
      </c>
      <c r="G19" s="29">
        <v>138185</v>
      </c>
      <c r="H19" s="29">
        <f t="shared" si="0"/>
        <v>-45515</v>
      </c>
      <c r="I19" s="29">
        <f t="shared" si="1"/>
        <v>75.22318998366903</v>
      </c>
    </row>
    <row r="20" spans="1:9" ht="31.5" customHeight="1">
      <c r="A20" s="27"/>
      <c r="B20" s="110"/>
      <c r="C20" s="27">
        <v>18010600</v>
      </c>
      <c r="D20" s="30" t="s">
        <v>31</v>
      </c>
      <c r="E20" s="29">
        <v>1265700</v>
      </c>
      <c r="F20" s="29">
        <v>471600</v>
      </c>
      <c r="G20" s="29">
        <v>883361</v>
      </c>
      <c r="H20" s="29">
        <f t="shared" si="0"/>
        <v>411761</v>
      </c>
      <c r="I20" s="29">
        <f t="shared" si="1"/>
        <v>187.31149279050044</v>
      </c>
    </row>
    <row r="21" spans="1:9" ht="31.5" customHeight="1">
      <c r="A21" s="27"/>
      <c r="B21" s="110"/>
      <c r="C21" s="27">
        <v>18010700</v>
      </c>
      <c r="D21" s="30" t="s">
        <v>32</v>
      </c>
      <c r="E21" s="29">
        <v>13000</v>
      </c>
      <c r="F21" s="29">
        <v>5300</v>
      </c>
      <c r="G21" s="29">
        <v>2828</v>
      </c>
      <c r="H21" s="29">
        <f t="shared" si="0"/>
        <v>-2472</v>
      </c>
      <c r="I21" s="29">
        <f t="shared" si="1"/>
        <v>53.35849056603774</v>
      </c>
    </row>
    <row r="22" spans="1:9" ht="31.5" customHeight="1">
      <c r="A22" s="27"/>
      <c r="B22" s="110"/>
      <c r="C22" s="27">
        <v>18010900</v>
      </c>
      <c r="D22" s="30" t="s">
        <v>33</v>
      </c>
      <c r="E22" s="29">
        <v>15500</v>
      </c>
      <c r="F22" s="29">
        <v>6300</v>
      </c>
      <c r="G22" s="29">
        <v>8553</v>
      </c>
      <c r="H22" s="29">
        <f t="shared" si="0"/>
        <v>2253</v>
      </c>
      <c r="I22" s="29">
        <f t="shared" si="1"/>
        <v>135.76190476190476</v>
      </c>
    </row>
    <row r="23" spans="1:9" ht="31.5" customHeight="1">
      <c r="A23" s="27"/>
      <c r="B23" s="110"/>
      <c r="C23" s="27">
        <v>18050300</v>
      </c>
      <c r="D23" s="30" t="s">
        <v>34</v>
      </c>
      <c r="E23" s="29">
        <v>44400</v>
      </c>
      <c r="F23" s="29">
        <v>18300</v>
      </c>
      <c r="G23" s="29">
        <v>2329</v>
      </c>
      <c r="H23" s="29">
        <f t="shared" si="0"/>
        <v>-15971</v>
      </c>
      <c r="I23" s="29">
        <f t="shared" si="1"/>
        <v>12.726775956284152</v>
      </c>
    </row>
    <row r="24" spans="1:9" ht="31.5" customHeight="1">
      <c r="A24" s="27"/>
      <c r="B24" s="110"/>
      <c r="C24" s="27">
        <v>18050400</v>
      </c>
      <c r="D24" s="30" t="s">
        <v>35</v>
      </c>
      <c r="E24" s="29">
        <v>114900</v>
      </c>
      <c r="F24" s="29">
        <v>47700</v>
      </c>
      <c r="G24" s="29">
        <v>75902</v>
      </c>
      <c r="H24" s="29">
        <f t="shared" si="0"/>
        <v>28202</v>
      </c>
      <c r="I24" s="29">
        <f t="shared" si="1"/>
        <v>159.1236897274633</v>
      </c>
    </row>
    <row r="25" spans="1:9" ht="31.5" customHeight="1">
      <c r="A25" s="27"/>
      <c r="B25" s="110"/>
      <c r="C25" s="27">
        <v>21081100</v>
      </c>
      <c r="D25" s="28" t="s">
        <v>37</v>
      </c>
      <c r="E25" s="29"/>
      <c r="F25" s="29"/>
      <c r="G25" s="29">
        <v>1445</v>
      </c>
      <c r="H25" s="29">
        <f t="shared" si="0"/>
        <v>1445</v>
      </c>
      <c r="I25" s="29"/>
    </row>
    <row r="26" spans="1:9" ht="31.5" customHeight="1">
      <c r="A26" s="27"/>
      <c r="B26" s="110"/>
      <c r="C26" s="27">
        <v>22012500</v>
      </c>
      <c r="D26" s="30" t="s">
        <v>36</v>
      </c>
      <c r="E26" s="29">
        <v>2400</v>
      </c>
      <c r="F26" s="29">
        <v>700</v>
      </c>
      <c r="G26" s="29">
        <v>869</v>
      </c>
      <c r="H26" s="29">
        <f t="shared" si="0"/>
        <v>169</v>
      </c>
      <c r="I26" s="29">
        <f t="shared" si="1"/>
        <v>124.14285714285714</v>
      </c>
    </row>
    <row r="27" spans="1:9" ht="26.25" customHeight="1">
      <c r="A27" s="27"/>
      <c r="B27" s="110"/>
      <c r="C27" s="27">
        <v>22090100</v>
      </c>
      <c r="D27" s="28" t="s">
        <v>103</v>
      </c>
      <c r="E27" s="29"/>
      <c r="F27" s="29"/>
      <c r="G27" s="29">
        <v>1</v>
      </c>
      <c r="H27" s="29">
        <f t="shared" si="0"/>
        <v>1</v>
      </c>
      <c r="I27" s="29"/>
    </row>
    <row r="28" spans="1:9" ht="15.75" customHeight="1">
      <c r="A28" s="27"/>
      <c r="B28" s="110"/>
      <c r="C28" s="27">
        <v>22090200</v>
      </c>
      <c r="D28" s="28" t="s">
        <v>104</v>
      </c>
      <c r="E28" s="29"/>
      <c r="F28" s="29"/>
      <c r="G28" s="29">
        <v>1</v>
      </c>
      <c r="H28" s="29">
        <f t="shared" si="0"/>
        <v>1</v>
      </c>
      <c r="I28" s="29"/>
    </row>
    <row r="29" spans="1:9" s="17" customFormat="1" ht="12.75">
      <c r="A29" s="31"/>
      <c r="B29" s="110"/>
      <c r="C29" s="31"/>
      <c r="D29" s="32" t="s">
        <v>15</v>
      </c>
      <c r="E29" s="33">
        <f>E13+E14+E15+E16+E17+E18+E19+E20+E21+E22+E23+E24+E25+E26+E27+E28</f>
        <v>3389000</v>
      </c>
      <c r="F29" s="33">
        <f>F13+F14+F15+F16+F17+F18+F19+F20+F21+F22+F23+F24+F25+F26+F27+F28</f>
        <v>1544400</v>
      </c>
      <c r="G29" s="33">
        <f>G13+G14+G15+G16+G17+G18+G19+G20+G21+G22+G23+G24+G25+G26+G27+G28</f>
        <v>2159002</v>
      </c>
      <c r="H29" s="33">
        <f>H13+H14+H15+H16+H17+H18+H19+H20+H21+H22+H23+H24+H25+H26+H27+H28</f>
        <v>614602</v>
      </c>
      <c r="I29" s="33">
        <f>G29*100/F29</f>
        <v>139.79551929551928</v>
      </c>
    </row>
    <row r="30" spans="1:9" ht="26.25" customHeight="1">
      <c r="A30" s="85" t="s">
        <v>16</v>
      </c>
      <c r="B30" s="110"/>
      <c r="C30" s="75"/>
      <c r="D30" s="86" t="s">
        <v>16</v>
      </c>
      <c r="E30" s="34">
        <f>E29</f>
        <v>3389000</v>
      </c>
      <c r="F30" s="34">
        <f>F29</f>
        <v>1544400</v>
      </c>
      <c r="G30" s="34">
        <f>G29</f>
        <v>2159002</v>
      </c>
      <c r="H30" s="33">
        <f>G30-F30</f>
        <v>614602</v>
      </c>
      <c r="I30" s="33">
        <f>G30*100/F30</f>
        <v>139.79551929551928</v>
      </c>
    </row>
    <row r="31" ht="12.75">
      <c r="B31" s="110"/>
    </row>
    <row r="32" ht="12.75">
      <c r="B32" s="110"/>
    </row>
    <row r="33" spans="2:9" ht="12.75">
      <c r="B33" s="110"/>
      <c r="D33" s="15" t="s">
        <v>22</v>
      </c>
      <c r="H33" s="107" t="s">
        <v>23</v>
      </c>
      <c r="I33" s="107"/>
    </row>
    <row r="38" spans="13:18" ht="15">
      <c r="M38" s="104"/>
      <c r="N38" s="105"/>
      <c r="O38" s="105"/>
      <c r="P38" s="105"/>
      <c r="Q38" s="105"/>
      <c r="R38" s="105"/>
    </row>
  </sheetData>
  <sheetProtection/>
  <mergeCells count="18">
    <mergeCell ref="B8:B33"/>
    <mergeCell ref="B4:B6"/>
    <mergeCell ref="M38:R38"/>
    <mergeCell ref="A3:I3"/>
    <mergeCell ref="A7:I7"/>
    <mergeCell ref="H11:H12"/>
    <mergeCell ref="I11:I12"/>
    <mergeCell ref="A11:A12"/>
    <mergeCell ref="C11:C12"/>
    <mergeCell ref="D11:D12"/>
    <mergeCell ref="D8:J8"/>
    <mergeCell ref="D9:I9"/>
    <mergeCell ref="H4:I4"/>
    <mergeCell ref="H33:I33"/>
    <mergeCell ref="E11:E12"/>
    <mergeCell ref="G11:G12"/>
    <mergeCell ref="D6:K6"/>
    <mergeCell ref="F11:F12"/>
  </mergeCells>
  <printOptions/>
  <pageMargins left="0" right="0" top="0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32"/>
  <sheetViews>
    <sheetView zoomScaleSheetLayoutView="100" zoomScalePageLayoutView="0" workbookViewId="0" topLeftCell="A1">
      <selection activeCell="L9" sqref="L9"/>
    </sheetView>
  </sheetViews>
  <sheetFormatPr defaultColWidth="9.140625" defaultRowHeight="12.75"/>
  <cols>
    <col min="1" max="1" width="9.140625" style="1" customWidth="1"/>
    <col min="2" max="2" width="8.421875" style="1" customWidth="1"/>
    <col min="3" max="3" width="53.8515625" style="1" customWidth="1"/>
    <col min="4" max="4" width="13.8515625" style="1" customWidth="1"/>
    <col min="5" max="5" width="12.57421875" style="1" customWidth="1"/>
    <col min="6" max="6" width="10.140625" style="1" customWidth="1"/>
    <col min="7" max="7" width="12.57421875" style="1" customWidth="1"/>
    <col min="8" max="8" width="0.13671875" style="1" customWidth="1"/>
    <col min="9" max="9" width="9.140625" style="1" hidden="1" customWidth="1"/>
    <col min="10" max="16384" width="9.140625" style="1" customWidth="1"/>
  </cols>
  <sheetData>
    <row r="1" spans="2:7" ht="80.25" customHeight="1">
      <c r="B1" s="72"/>
      <c r="C1" s="72"/>
      <c r="D1" s="72"/>
      <c r="E1" s="72"/>
      <c r="F1" s="96" t="s">
        <v>108</v>
      </c>
      <c r="G1" s="96"/>
    </row>
    <row r="2" spans="2:7" ht="48" customHeight="1">
      <c r="B2" s="119" t="s">
        <v>95</v>
      </c>
      <c r="C2" s="119"/>
      <c r="D2" s="119"/>
      <c r="E2" s="119"/>
      <c r="F2" s="119"/>
      <c r="G2" s="119"/>
    </row>
    <row r="3" spans="2:7" ht="12" customHeight="1">
      <c r="B3" s="118">
        <v>17315402000</v>
      </c>
      <c r="C3" s="118"/>
      <c r="D3" s="118"/>
      <c r="E3" s="118"/>
      <c r="F3" s="118"/>
      <c r="G3" s="118"/>
    </row>
    <row r="4" spans="2:7" ht="17.25" customHeight="1">
      <c r="B4" s="120" t="s">
        <v>80</v>
      </c>
      <c r="C4" s="120"/>
      <c r="D4" s="120"/>
      <c r="E4" s="120"/>
      <c r="F4" s="120"/>
      <c r="G4" s="72"/>
    </row>
    <row r="5" spans="2:8" ht="27.75" customHeight="1">
      <c r="B5" s="117" t="s">
        <v>96</v>
      </c>
      <c r="C5" s="117"/>
      <c r="D5" s="77"/>
      <c r="E5" s="77"/>
      <c r="F5" s="77"/>
      <c r="G5" s="77" t="s">
        <v>105</v>
      </c>
      <c r="H5" s="1">
        <v>1</v>
      </c>
    </row>
    <row r="6" spans="2:8" ht="15.75" customHeight="1">
      <c r="B6" s="116" t="s">
        <v>21</v>
      </c>
      <c r="C6" s="116" t="s">
        <v>0</v>
      </c>
      <c r="D6" s="116" t="s">
        <v>101</v>
      </c>
      <c r="E6" s="116" t="s">
        <v>93</v>
      </c>
      <c r="F6" s="123" t="s">
        <v>5</v>
      </c>
      <c r="G6" s="124"/>
      <c r="H6" s="1">
        <v>1</v>
      </c>
    </row>
    <row r="7" spans="2:8" ht="30" customHeight="1">
      <c r="B7" s="116"/>
      <c r="C7" s="116"/>
      <c r="D7" s="116"/>
      <c r="E7" s="116"/>
      <c r="F7" s="123" t="s">
        <v>94</v>
      </c>
      <c r="G7" s="124"/>
      <c r="H7" s="1">
        <v>1</v>
      </c>
    </row>
    <row r="8" spans="2:8" ht="34.5" customHeight="1">
      <c r="B8" s="116"/>
      <c r="C8" s="116"/>
      <c r="D8" s="116"/>
      <c r="E8" s="116"/>
      <c r="F8" s="2" t="s">
        <v>6</v>
      </c>
      <c r="G8" s="2" t="s">
        <v>7</v>
      </c>
      <c r="H8" s="1">
        <v>1</v>
      </c>
    </row>
    <row r="9" spans="2:8" s="6" customFormat="1" ht="17.25" customHeight="1">
      <c r="B9" s="53" t="s">
        <v>53</v>
      </c>
      <c r="C9" s="42" t="s">
        <v>42</v>
      </c>
      <c r="D9" s="4">
        <f>D11</f>
        <v>2459000</v>
      </c>
      <c r="E9" s="4">
        <f>E11</f>
        <v>978362</v>
      </c>
      <c r="F9" s="4">
        <f>D9-E9</f>
        <v>1480638</v>
      </c>
      <c r="G9" s="4">
        <f>E9*100/D9</f>
        <v>39.78698657991053</v>
      </c>
      <c r="H9" s="9">
        <f aca="true" t="shared" si="0" ref="H9:H18">SUM(D9:E9)</f>
        <v>3437362</v>
      </c>
    </row>
    <row r="10" spans="2:8" ht="12.75">
      <c r="B10" s="52" t="s">
        <v>52</v>
      </c>
      <c r="C10" s="46" t="s">
        <v>43</v>
      </c>
      <c r="D10" s="43"/>
      <c r="E10" s="43"/>
      <c r="F10" s="43"/>
      <c r="G10" s="38"/>
      <c r="H10" s="21"/>
    </row>
    <row r="11" spans="2:8" ht="12.75" customHeight="1">
      <c r="B11" s="39"/>
      <c r="C11" s="47" t="s">
        <v>44</v>
      </c>
      <c r="D11" s="45">
        <v>2459000</v>
      </c>
      <c r="E11" s="45">
        <v>978362</v>
      </c>
      <c r="F11" s="45">
        <f>D11-E11</f>
        <v>1480638</v>
      </c>
      <c r="G11" s="41">
        <f>E11*100/D11</f>
        <v>39.78698657991053</v>
      </c>
      <c r="H11" s="9">
        <f t="shared" si="0"/>
        <v>3437362</v>
      </c>
    </row>
    <row r="12" spans="2:8" s="6" customFormat="1" ht="12" customHeight="1">
      <c r="B12" s="53" t="s">
        <v>51</v>
      </c>
      <c r="C12" s="48" t="s">
        <v>2</v>
      </c>
      <c r="D12" s="44">
        <f>D13</f>
        <v>30000</v>
      </c>
      <c r="E12" s="44">
        <f>E13</f>
        <v>11400</v>
      </c>
      <c r="F12" s="44">
        <f>F13</f>
        <v>18600</v>
      </c>
      <c r="G12" s="76">
        <f>E12/D12*100</f>
        <v>38</v>
      </c>
      <c r="H12" s="9">
        <f t="shared" si="0"/>
        <v>41400</v>
      </c>
    </row>
    <row r="13" spans="2:8" ht="15" customHeight="1">
      <c r="B13" s="52" t="s">
        <v>50</v>
      </c>
      <c r="C13" s="35" t="s">
        <v>45</v>
      </c>
      <c r="D13" s="5">
        <v>30000</v>
      </c>
      <c r="E13" s="5">
        <v>11400</v>
      </c>
      <c r="F13" s="45">
        <f>D13-E13</f>
        <v>18600</v>
      </c>
      <c r="G13" s="5">
        <f>E13/D13*100</f>
        <v>38</v>
      </c>
      <c r="H13" s="9">
        <f t="shared" si="0"/>
        <v>41400</v>
      </c>
    </row>
    <row r="14" spans="2:8" s="6" customFormat="1" ht="17.25" customHeight="1">
      <c r="B14" s="50" t="s">
        <v>47</v>
      </c>
      <c r="C14" s="49" t="s">
        <v>46</v>
      </c>
      <c r="D14" s="4">
        <f>D15</f>
        <v>16700</v>
      </c>
      <c r="E14" s="4">
        <f>E15</f>
        <v>0</v>
      </c>
      <c r="F14" s="4">
        <f>F15</f>
        <v>0</v>
      </c>
      <c r="G14" s="4">
        <f>E14/D14*100</f>
        <v>0</v>
      </c>
      <c r="H14" s="9">
        <f t="shared" si="0"/>
        <v>16700</v>
      </c>
    </row>
    <row r="15" spans="2:8" ht="20.25" customHeight="1">
      <c r="B15" s="51" t="s">
        <v>49</v>
      </c>
      <c r="C15" s="36" t="s">
        <v>48</v>
      </c>
      <c r="D15" s="5">
        <v>16700</v>
      </c>
      <c r="E15" s="5"/>
      <c r="F15" s="45"/>
      <c r="G15" s="5"/>
      <c r="H15" s="9">
        <f t="shared" si="0"/>
        <v>16700</v>
      </c>
    </row>
    <row r="16" spans="2:8" s="6" customFormat="1" ht="15.75" customHeight="1">
      <c r="B16" s="50" t="s">
        <v>59</v>
      </c>
      <c r="C16" s="49" t="s">
        <v>54</v>
      </c>
      <c r="D16" s="4">
        <f>D18</f>
        <v>4200</v>
      </c>
      <c r="E16" s="4">
        <f>E18</f>
        <v>1000</v>
      </c>
      <c r="F16" s="4">
        <f>F18</f>
        <v>3200</v>
      </c>
      <c r="G16" s="4">
        <f>E16/D16*100</f>
        <v>23.809523809523807</v>
      </c>
      <c r="H16" s="9">
        <f t="shared" si="0"/>
        <v>5200</v>
      </c>
    </row>
    <row r="17" spans="2:8" ht="12.75">
      <c r="B17" s="52" t="s">
        <v>60</v>
      </c>
      <c r="C17" s="35" t="s">
        <v>55</v>
      </c>
      <c r="D17" s="38"/>
      <c r="E17" s="38"/>
      <c r="F17" s="38"/>
      <c r="G17" s="38"/>
      <c r="H17" s="9">
        <f t="shared" si="0"/>
        <v>0</v>
      </c>
    </row>
    <row r="18" spans="2:12" ht="14.25" customHeight="1">
      <c r="B18" s="54"/>
      <c r="C18" s="40" t="s">
        <v>56</v>
      </c>
      <c r="D18" s="41">
        <v>4200</v>
      </c>
      <c r="E18" s="41">
        <v>1000</v>
      </c>
      <c r="F18" s="45">
        <f>D18-E18</f>
        <v>3200</v>
      </c>
      <c r="G18" s="41">
        <f>E18/D18*100</f>
        <v>23.809523809523807</v>
      </c>
      <c r="H18" s="9">
        <f t="shared" si="0"/>
        <v>5200</v>
      </c>
      <c r="L18" s="61"/>
    </row>
    <row r="19" spans="2:8" s="6" customFormat="1" ht="12.75">
      <c r="B19" s="50" t="s">
        <v>58</v>
      </c>
      <c r="C19" s="3" t="s">
        <v>9</v>
      </c>
      <c r="D19" s="4">
        <f>D20+D21</f>
        <v>800400</v>
      </c>
      <c r="E19" s="4">
        <f>E20+E21</f>
        <v>553961</v>
      </c>
      <c r="F19" s="4">
        <f>F20+F21</f>
        <v>246439</v>
      </c>
      <c r="G19" s="4">
        <f aca="true" t="shared" si="1" ref="G19:G29">E19/D19*100</f>
        <v>69.21051974012994</v>
      </c>
      <c r="H19" s="4">
        <f>H20+H21</f>
        <v>876104</v>
      </c>
    </row>
    <row r="20" spans="2:8" ht="20.25" customHeight="1">
      <c r="B20" s="2" t="s">
        <v>61</v>
      </c>
      <c r="C20" s="55" t="s">
        <v>57</v>
      </c>
      <c r="D20" s="5">
        <v>448000</v>
      </c>
      <c r="E20" s="5">
        <v>428104</v>
      </c>
      <c r="F20" s="45">
        <f>D20-E20</f>
        <v>19896</v>
      </c>
      <c r="G20" s="5">
        <f t="shared" si="1"/>
        <v>95.55892857142857</v>
      </c>
      <c r="H20" s="9">
        <f aca="true" t="shared" si="2" ref="H20:H26">SUM(D20:E20)</f>
        <v>876104</v>
      </c>
    </row>
    <row r="21" spans="2:8" ht="12.75">
      <c r="B21" s="56" t="s">
        <v>62</v>
      </c>
      <c r="C21" s="37" t="s">
        <v>63</v>
      </c>
      <c r="D21" s="5">
        <v>352400</v>
      </c>
      <c r="E21" s="5">
        <v>125857</v>
      </c>
      <c r="F21" s="45">
        <f>D21-E21</f>
        <v>226543</v>
      </c>
      <c r="G21" s="5">
        <f t="shared" si="1"/>
        <v>35.71424517593644</v>
      </c>
      <c r="H21" s="9"/>
    </row>
    <row r="22" spans="2:8" s="6" customFormat="1" ht="15.75" customHeight="1">
      <c r="B22" s="57" t="s">
        <v>64</v>
      </c>
      <c r="C22" s="49" t="s">
        <v>10</v>
      </c>
      <c r="D22" s="4">
        <f>D23+D24</f>
        <v>18700</v>
      </c>
      <c r="E22" s="4">
        <f>E23+E24</f>
        <v>0</v>
      </c>
      <c r="F22" s="4">
        <f>F23+F24</f>
        <v>18700</v>
      </c>
      <c r="G22" s="4">
        <f t="shared" si="1"/>
        <v>0</v>
      </c>
      <c r="H22" s="9">
        <f t="shared" si="2"/>
        <v>18700</v>
      </c>
    </row>
    <row r="23" spans="2:8" s="6" customFormat="1" ht="15.75" customHeight="1">
      <c r="B23" s="58" t="s">
        <v>65</v>
      </c>
      <c r="C23" s="37" t="s">
        <v>66</v>
      </c>
      <c r="D23" s="5">
        <v>6200</v>
      </c>
      <c r="E23" s="5"/>
      <c r="F23" s="45">
        <f>D23-E23</f>
        <v>6200</v>
      </c>
      <c r="G23" s="5">
        <f>E23/D23*100</f>
        <v>0</v>
      </c>
      <c r="H23" s="9"/>
    </row>
    <row r="24" spans="2:8" ht="19.5" customHeight="1">
      <c r="B24" s="58" t="s">
        <v>67</v>
      </c>
      <c r="C24" s="37" t="s">
        <v>68</v>
      </c>
      <c r="D24" s="5">
        <v>12500</v>
      </c>
      <c r="E24" s="5"/>
      <c r="F24" s="45">
        <f>D24-E24</f>
        <v>12500</v>
      </c>
      <c r="G24" s="5">
        <f t="shared" si="1"/>
        <v>0</v>
      </c>
      <c r="H24" s="9">
        <f t="shared" si="2"/>
        <v>12500</v>
      </c>
    </row>
    <row r="25" spans="2:10" ht="12.75">
      <c r="B25" s="66" t="s">
        <v>71</v>
      </c>
      <c r="C25" s="62" t="s">
        <v>70</v>
      </c>
      <c r="D25" s="64">
        <f>D27</f>
        <v>40000</v>
      </c>
      <c r="E25" s="64">
        <f>E27</f>
        <v>4964</v>
      </c>
      <c r="F25" s="64">
        <f>D25-E25</f>
        <v>35036</v>
      </c>
      <c r="G25" s="64">
        <f t="shared" si="1"/>
        <v>12.41</v>
      </c>
      <c r="H25" s="65"/>
      <c r="J25" s="61"/>
    </row>
    <row r="26" spans="2:8" ht="12.75">
      <c r="B26" s="54"/>
      <c r="C26" s="63" t="s">
        <v>69</v>
      </c>
      <c r="D26" s="41"/>
      <c r="E26" s="41"/>
      <c r="F26" s="41"/>
      <c r="G26" s="41"/>
      <c r="H26" s="9">
        <f t="shared" si="2"/>
        <v>0</v>
      </c>
    </row>
    <row r="27" spans="2:8" ht="25.5">
      <c r="B27" s="59" t="s">
        <v>73</v>
      </c>
      <c r="C27" s="7" t="s">
        <v>72</v>
      </c>
      <c r="D27" s="5">
        <v>40000</v>
      </c>
      <c r="E27" s="5">
        <v>4964</v>
      </c>
      <c r="F27" s="45">
        <f>D27-E27</f>
        <v>35036</v>
      </c>
      <c r="G27" s="5">
        <f t="shared" si="1"/>
        <v>12.41</v>
      </c>
      <c r="H27" s="9"/>
    </row>
    <row r="28" spans="2:8" ht="25.5">
      <c r="B28" s="57" t="s">
        <v>98</v>
      </c>
      <c r="C28" s="3" t="s">
        <v>100</v>
      </c>
      <c r="D28" s="4">
        <f>D29</f>
        <v>20000</v>
      </c>
      <c r="E28" s="4">
        <f>E29</f>
        <v>20000</v>
      </c>
      <c r="F28" s="4">
        <f>F29</f>
        <v>0</v>
      </c>
      <c r="G28" s="5">
        <f t="shared" si="1"/>
        <v>100</v>
      </c>
      <c r="H28" s="9"/>
    </row>
    <row r="29" spans="2:8" ht="12.75">
      <c r="B29" s="59" t="s">
        <v>98</v>
      </c>
      <c r="C29" s="7" t="s">
        <v>99</v>
      </c>
      <c r="D29" s="5">
        <v>20000</v>
      </c>
      <c r="E29" s="5">
        <v>20000</v>
      </c>
      <c r="F29" s="45">
        <f>D29-E29</f>
        <v>0</v>
      </c>
      <c r="G29" s="5">
        <f t="shared" si="1"/>
        <v>100</v>
      </c>
      <c r="H29" s="9"/>
    </row>
    <row r="30" spans="2:8" ht="12.75">
      <c r="B30" s="57"/>
      <c r="C30" s="3" t="s">
        <v>83</v>
      </c>
      <c r="D30" s="4">
        <f>D9+D12+D14+D16+D19+D22+D25+D28</f>
        <v>3389000</v>
      </c>
      <c r="E30" s="4">
        <f>E9+E12+E14+E16+E19+E22+E25+E28</f>
        <v>1569687</v>
      </c>
      <c r="F30" s="4">
        <f>D30-E30</f>
        <v>1819313</v>
      </c>
      <c r="G30" s="4">
        <f>E30*100/D30</f>
        <v>46.31711419297728</v>
      </c>
      <c r="H30" s="9"/>
    </row>
    <row r="32" spans="2:7" ht="12.75">
      <c r="B32" s="121" t="s">
        <v>81</v>
      </c>
      <c r="C32" s="121"/>
      <c r="D32" s="122"/>
      <c r="E32" s="122"/>
      <c r="F32" s="122"/>
      <c r="G32" s="122"/>
    </row>
  </sheetData>
  <sheetProtection/>
  <mergeCells count="12">
    <mergeCell ref="B32:G32"/>
    <mergeCell ref="D6:D8"/>
    <mergeCell ref="E6:E8"/>
    <mergeCell ref="F6:G6"/>
    <mergeCell ref="F7:G7"/>
    <mergeCell ref="B6:B8"/>
    <mergeCell ref="C6:C8"/>
    <mergeCell ref="B5:C5"/>
    <mergeCell ref="B3:G3"/>
    <mergeCell ref="B2:G2"/>
    <mergeCell ref="F1:G1"/>
    <mergeCell ref="B4:F4"/>
  </mergeCells>
  <printOptions/>
  <pageMargins left="0.59" right="0.19" top="0.16" bottom="0.24" header="0.16" footer="0.2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J23"/>
  <sheetViews>
    <sheetView tabSelected="1" zoomScaleSheetLayoutView="100" zoomScalePageLayoutView="0" workbookViewId="0" topLeftCell="A1">
      <selection activeCell="N30" sqref="N30"/>
    </sheetView>
  </sheetViews>
  <sheetFormatPr defaultColWidth="9.140625" defaultRowHeight="12.75"/>
  <cols>
    <col min="2" max="2" width="9.421875" style="1" customWidth="1"/>
    <col min="3" max="3" width="49.28125" style="1" customWidth="1"/>
    <col min="4" max="4" width="14.00390625" style="1" customWidth="1"/>
    <col min="5" max="5" width="0.13671875" style="1" hidden="1" customWidth="1"/>
    <col min="6" max="6" width="13.140625" style="1" customWidth="1"/>
    <col min="7" max="7" width="0.13671875" style="1" hidden="1" customWidth="1"/>
    <col min="8" max="8" width="7.8515625" style="1" hidden="1" customWidth="1"/>
    <col min="9" max="9" width="9.7109375" style="1" customWidth="1"/>
    <col min="10" max="10" width="10.57421875" style="1" customWidth="1"/>
    <col min="11" max="11" width="9.140625" style="1" hidden="1" customWidth="1"/>
    <col min="12" max="16384" width="9.140625" style="1" customWidth="1"/>
  </cols>
  <sheetData>
    <row r="3" spans="2:10" ht="32.25" customHeight="1">
      <c r="B3" s="73"/>
      <c r="C3" s="74"/>
      <c r="D3" s="74"/>
      <c r="E3" s="74"/>
      <c r="F3" s="74"/>
      <c r="G3" s="74"/>
      <c r="H3" s="72"/>
      <c r="I3" s="96"/>
      <c r="J3" s="96"/>
    </row>
    <row r="4" spans="2:10" ht="84" customHeight="1">
      <c r="B4" s="73"/>
      <c r="C4" s="74"/>
      <c r="D4" s="74"/>
      <c r="E4" s="74"/>
      <c r="F4" s="74"/>
      <c r="G4" s="74"/>
      <c r="H4" s="72"/>
      <c r="I4" s="96" t="s">
        <v>109</v>
      </c>
      <c r="J4" s="96"/>
    </row>
    <row r="5" spans="2:10" ht="30.75" customHeight="1">
      <c r="B5" s="119" t="s">
        <v>97</v>
      </c>
      <c r="C5" s="119"/>
      <c r="D5" s="119"/>
      <c r="E5" s="119"/>
      <c r="F5" s="119"/>
      <c r="G5" s="119"/>
      <c r="H5" s="119"/>
      <c r="I5" s="119"/>
      <c r="J5" s="119"/>
    </row>
    <row r="6" spans="2:10" ht="15" customHeight="1">
      <c r="B6" s="118">
        <v>17315402000</v>
      </c>
      <c r="C6" s="118"/>
      <c r="D6" s="118"/>
      <c r="E6" s="118"/>
      <c r="F6" s="118"/>
      <c r="G6" s="118"/>
      <c r="H6" s="72"/>
      <c r="I6" s="72"/>
      <c r="J6" s="72"/>
    </row>
    <row r="7" spans="2:10" ht="15" customHeight="1">
      <c r="B7" s="120" t="s">
        <v>80</v>
      </c>
      <c r="C7" s="120"/>
      <c r="D7" s="120"/>
      <c r="E7" s="120"/>
      <c r="F7" s="120"/>
      <c r="G7" s="78"/>
      <c r="H7" s="78"/>
      <c r="I7" s="78"/>
      <c r="J7" s="78"/>
    </row>
    <row r="8" spans="2:10" ht="15" customHeight="1">
      <c r="B8" s="117" t="s">
        <v>96</v>
      </c>
      <c r="C8" s="117"/>
      <c r="D8" s="77"/>
      <c r="E8" s="77"/>
      <c r="F8" s="77"/>
      <c r="G8" s="77"/>
      <c r="H8" s="77"/>
      <c r="I8" s="77"/>
      <c r="J8" s="77" t="s">
        <v>105</v>
      </c>
    </row>
    <row r="9" spans="1:10" ht="15.75" customHeight="1">
      <c r="A9" s="84"/>
      <c r="B9" s="116" t="s">
        <v>21</v>
      </c>
      <c r="C9" s="116" t="s">
        <v>0</v>
      </c>
      <c r="D9" s="116" t="s">
        <v>101</v>
      </c>
      <c r="E9" s="116" t="s">
        <v>17</v>
      </c>
      <c r="F9" s="116" t="s">
        <v>93</v>
      </c>
      <c r="G9" s="125" t="s">
        <v>5</v>
      </c>
      <c r="H9" s="123"/>
      <c r="I9" s="123"/>
      <c r="J9" s="124"/>
    </row>
    <row r="10" spans="1:10" ht="30" customHeight="1">
      <c r="A10" s="84"/>
      <c r="B10" s="116"/>
      <c r="C10" s="116"/>
      <c r="D10" s="116"/>
      <c r="E10" s="116"/>
      <c r="F10" s="116"/>
      <c r="G10" s="116" t="s">
        <v>8</v>
      </c>
      <c r="H10" s="116"/>
      <c r="I10" s="123" t="s">
        <v>94</v>
      </c>
      <c r="J10" s="124"/>
    </row>
    <row r="11" spans="1:10" ht="27.75" customHeight="1">
      <c r="A11" s="84"/>
      <c r="B11" s="116"/>
      <c r="C11" s="116"/>
      <c r="D11" s="116"/>
      <c r="E11" s="116"/>
      <c r="F11" s="116"/>
      <c r="G11" s="2" t="s">
        <v>6</v>
      </c>
      <c r="H11" s="2" t="s">
        <v>7</v>
      </c>
      <c r="I11" s="2" t="s">
        <v>6</v>
      </c>
      <c r="J11" s="2" t="s">
        <v>7</v>
      </c>
    </row>
    <row r="12" spans="1:10" s="6" customFormat="1" ht="12.75">
      <c r="A12" s="84"/>
      <c r="B12" s="69" t="s">
        <v>53</v>
      </c>
      <c r="C12" s="3" t="s">
        <v>1</v>
      </c>
      <c r="D12" s="4">
        <f>D13</f>
        <v>6230</v>
      </c>
      <c r="E12" s="4">
        <f>E13</f>
        <v>0</v>
      </c>
      <c r="F12" s="4">
        <f>F13</f>
        <v>1000</v>
      </c>
      <c r="G12" s="4"/>
      <c r="H12" s="4"/>
      <c r="I12" s="4">
        <f>D12-F12</f>
        <v>5230</v>
      </c>
      <c r="J12" s="4">
        <f>F12*100/D12</f>
        <v>16.051364365971107</v>
      </c>
    </row>
    <row r="13" spans="1:10" ht="51" customHeight="1">
      <c r="A13" s="84"/>
      <c r="B13" s="67" t="s">
        <v>52</v>
      </c>
      <c r="C13" s="7" t="s">
        <v>77</v>
      </c>
      <c r="D13" s="5">
        <v>6230</v>
      </c>
      <c r="E13" s="5"/>
      <c r="F13" s="5">
        <v>1000</v>
      </c>
      <c r="G13" s="5"/>
      <c r="H13" s="5"/>
      <c r="I13" s="5">
        <f>D13-F13</f>
        <v>5230</v>
      </c>
      <c r="J13" s="5">
        <f>F13/D13*100</f>
        <v>16.051364365971107</v>
      </c>
    </row>
    <row r="14" spans="1:10" ht="37.5" customHeight="1" hidden="1">
      <c r="A14" s="84"/>
      <c r="B14" s="2">
        <v>130201</v>
      </c>
      <c r="C14" s="16" t="s">
        <v>18</v>
      </c>
      <c r="D14" s="5">
        <v>0</v>
      </c>
      <c r="E14" s="5"/>
      <c r="F14" s="5">
        <v>0</v>
      </c>
      <c r="G14" s="5"/>
      <c r="H14" s="5"/>
      <c r="I14" s="5">
        <f aca="true" t="shared" si="0" ref="I14:I21">D14-F14</f>
        <v>0</v>
      </c>
      <c r="J14" s="5" t="e">
        <f>F14/D14*100</f>
        <v>#DIV/0!</v>
      </c>
    </row>
    <row r="15" spans="1:10" ht="27.75" customHeight="1" hidden="1">
      <c r="A15" s="84"/>
      <c r="B15" s="2">
        <v>130203</v>
      </c>
      <c r="C15" s="7" t="s">
        <v>3</v>
      </c>
      <c r="D15" s="5"/>
      <c r="E15" s="5">
        <v>324.3</v>
      </c>
      <c r="F15" s="5"/>
      <c r="G15" s="5"/>
      <c r="H15" s="5"/>
      <c r="I15" s="5">
        <f t="shared" si="0"/>
        <v>0</v>
      </c>
      <c r="J15" s="5" t="e">
        <f>F15/D15*100</f>
        <v>#DIV/0!</v>
      </c>
    </row>
    <row r="16" spans="1:10" ht="13.5" customHeight="1" hidden="1">
      <c r="A16" s="84"/>
      <c r="B16" s="2">
        <v>130204</v>
      </c>
      <c r="C16" s="7" t="s">
        <v>4</v>
      </c>
      <c r="D16" s="5"/>
      <c r="E16" s="5">
        <v>21</v>
      </c>
      <c r="F16" s="5"/>
      <c r="G16" s="5"/>
      <c r="H16" s="5"/>
      <c r="I16" s="5">
        <f t="shared" si="0"/>
        <v>0</v>
      </c>
      <c r="J16" s="5" t="e">
        <f>F16/D16*100</f>
        <v>#DIV/0!</v>
      </c>
    </row>
    <row r="17" spans="1:10" s="6" customFormat="1" ht="12.75">
      <c r="A17" s="84"/>
      <c r="B17" s="70" t="s">
        <v>74</v>
      </c>
      <c r="C17" s="60" t="s">
        <v>75</v>
      </c>
      <c r="D17" s="4">
        <f>D18</f>
        <v>7600</v>
      </c>
      <c r="E17" s="4">
        <f>E18</f>
        <v>0</v>
      </c>
      <c r="F17" s="4">
        <f>F18</f>
        <v>0</v>
      </c>
      <c r="G17" s="4"/>
      <c r="H17" s="4"/>
      <c r="I17" s="4">
        <f t="shared" si="0"/>
        <v>7600</v>
      </c>
      <c r="J17" s="4">
        <f>F17/D17*100</f>
        <v>0</v>
      </c>
    </row>
    <row r="18" spans="1:10" ht="12" customHeight="1">
      <c r="A18" s="84"/>
      <c r="B18" s="68" t="s">
        <v>76</v>
      </c>
      <c r="C18" s="7" t="s">
        <v>78</v>
      </c>
      <c r="D18" s="5">
        <v>7600</v>
      </c>
      <c r="E18" s="5"/>
      <c r="F18" s="5"/>
      <c r="G18" s="5"/>
      <c r="H18" s="5"/>
      <c r="I18" s="5">
        <f t="shared" si="0"/>
        <v>7600</v>
      </c>
      <c r="J18" s="5"/>
    </row>
    <row r="19" spans="1:10" ht="12.75" hidden="1">
      <c r="A19" s="84"/>
      <c r="B19" s="2">
        <v>250203</v>
      </c>
      <c r="C19" s="22" t="s">
        <v>20</v>
      </c>
      <c r="D19" s="5"/>
      <c r="E19" s="5"/>
      <c r="F19" s="5"/>
      <c r="G19" s="5"/>
      <c r="H19" s="5"/>
      <c r="I19" s="5">
        <f t="shared" si="0"/>
        <v>0</v>
      </c>
      <c r="J19" s="5" t="e">
        <f>F19/D19*100</f>
        <v>#DIV/0!</v>
      </c>
    </row>
    <row r="20" spans="1:10" ht="38.25" hidden="1">
      <c r="A20" s="84"/>
      <c r="B20" s="2">
        <v>250388</v>
      </c>
      <c r="C20" s="7" t="s">
        <v>19</v>
      </c>
      <c r="D20" s="5">
        <v>0</v>
      </c>
      <c r="E20" s="5"/>
      <c r="F20" s="5">
        <v>0</v>
      </c>
      <c r="G20" s="5"/>
      <c r="H20" s="5"/>
      <c r="I20" s="5">
        <f t="shared" si="0"/>
        <v>0</v>
      </c>
      <c r="J20" s="5" t="e">
        <f>F20/D20*100</f>
        <v>#DIV/0!</v>
      </c>
    </row>
    <row r="21" spans="1:10" s="6" customFormat="1" ht="12.75">
      <c r="A21" s="84"/>
      <c r="B21" s="8"/>
      <c r="C21" s="3" t="s">
        <v>11</v>
      </c>
      <c r="D21" s="4">
        <f>D12+D17</f>
        <v>13830</v>
      </c>
      <c r="E21" s="4">
        <f>E12+E17</f>
        <v>0</v>
      </c>
      <c r="F21" s="4">
        <f>F12+F17</f>
        <v>1000</v>
      </c>
      <c r="G21" s="4"/>
      <c r="H21" s="4"/>
      <c r="I21" s="4">
        <f t="shared" si="0"/>
        <v>12830</v>
      </c>
      <c r="J21" s="4">
        <f>F21*100/D21</f>
        <v>7.230657989877079</v>
      </c>
    </row>
    <row r="23" spans="2:10" ht="12.75" customHeight="1">
      <c r="B23" s="121" t="s">
        <v>82</v>
      </c>
      <c r="C23" s="121"/>
      <c r="D23" s="121"/>
      <c r="E23" s="121"/>
      <c r="F23" s="121"/>
      <c r="G23" s="121"/>
      <c r="H23" s="121"/>
      <c r="I23" s="121"/>
      <c r="J23" s="121"/>
    </row>
  </sheetData>
  <sheetProtection/>
  <mergeCells count="15">
    <mergeCell ref="E9:E11"/>
    <mergeCell ref="F9:F11"/>
    <mergeCell ref="G9:J9"/>
    <mergeCell ref="G10:H10"/>
    <mergeCell ref="B23:J23"/>
    <mergeCell ref="B5:J5"/>
    <mergeCell ref="I3:J3"/>
    <mergeCell ref="I4:J4"/>
    <mergeCell ref="I10:J10"/>
    <mergeCell ref="B9:B11"/>
    <mergeCell ref="C9:C11"/>
    <mergeCell ref="B6:G6"/>
    <mergeCell ref="B7:F7"/>
    <mergeCell ref="B8:C8"/>
    <mergeCell ref="D9:D11"/>
  </mergeCells>
  <printOptions/>
  <pageMargins left="0.48" right="0.19" top="0.16" bottom="0.24" header="0.16" footer="0.2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sergei</dc:creator>
  <cp:keywords/>
  <dc:description/>
  <cp:lastModifiedBy>Boss</cp:lastModifiedBy>
  <cp:lastPrinted>2020-06-23T09:19:15Z</cp:lastPrinted>
  <dcterms:created xsi:type="dcterms:W3CDTF">2013-02-06T08:10:16Z</dcterms:created>
  <dcterms:modified xsi:type="dcterms:W3CDTF">2020-06-25T09:02:29Z</dcterms:modified>
  <cp:category/>
  <cp:version/>
  <cp:contentType/>
  <cp:contentStatus/>
</cp:coreProperties>
</file>